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 tabRatio="803"/>
  </bookViews>
  <sheets>
    <sheet name="СШ 11" sheetId="27" r:id="rId1"/>
  </sheets>
  <externalReferences>
    <externalReference r:id="rId2"/>
  </externalReferences>
  <definedNames>
    <definedName name="_xlnm.Print_Area" localSheetId="0">'СШ 11'!$A$1:$I$331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0" i="27" l="1"/>
  <c r="C16" i="27" l="1"/>
  <c r="E281" i="27"/>
  <c r="E280" i="27" s="1"/>
  <c r="E279" i="27" s="1"/>
  <c r="D280" i="27"/>
  <c r="D279" i="27"/>
  <c r="C279" i="27"/>
  <c r="C280" i="27"/>
  <c r="D20" i="27" l="1"/>
  <c r="C20" i="27"/>
  <c r="D199" i="27" l="1"/>
  <c r="E199" i="27" s="1"/>
  <c r="H20" i="27" l="1"/>
  <c r="G276" i="27" l="1"/>
  <c r="G275" i="27"/>
  <c r="G274" i="27"/>
  <c r="G272" i="27"/>
  <c r="G270" i="27"/>
  <c r="G268" i="27"/>
  <c r="G265" i="27"/>
  <c r="G262" i="27"/>
  <c r="G260" i="27"/>
  <c r="G258" i="27"/>
  <c r="G257" i="27"/>
  <c r="G256" i="27"/>
  <c r="G253" i="27"/>
  <c r="G251" i="27"/>
  <c r="G249" i="27"/>
  <c r="G248" i="27"/>
  <c r="G247" i="27"/>
  <c r="G244" i="27"/>
  <c r="G243" i="27"/>
  <c r="G242" i="27"/>
  <c r="G240" i="27"/>
  <c r="G239" i="27"/>
  <c r="G238" i="27"/>
  <c r="G237" i="27"/>
  <c r="G236" i="27"/>
  <c r="G232" i="27"/>
  <c r="G230" i="27"/>
  <c r="G229" i="27"/>
  <c r="G227" i="27"/>
  <c r="G226" i="27"/>
  <c r="G224" i="27"/>
  <c r="G221" i="27"/>
  <c r="G219" i="27"/>
  <c r="G216" i="27"/>
  <c r="G213" i="27"/>
  <c r="G211" i="27"/>
  <c r="G210" i="27"/>
  <c r="G209" i="27"/>
  <c r="G208" i="27"/>
  <c r="G207" i="27"/>
  <c r="G206" i="27"/>
  <c r="G205" i="27"/>
  <c r="G204" i="27"/>
  <c r="G202" i="27"/>
  <c r="G200" i="27"/>
  <c r="G199" i="27"/>
  <c r="G198" i="27"/>
  <c r="G197" i="27"/>
  <c r="G196" i="27"/>
  <c r="G194" i="27"/>
  <c r="G193" i="27"/>
  <c r="G192" i="27"/>
  <c r="G187" i="27"/>
  <c r="G186" i="27"/>
  <c r="G185" i="27"/>
  <c r="G182" i="27"/>
  <c r="G180" i="27"/>
  <c r="G179" i="27"/>
  <c r="G178" i="27"/>
  <c r="G175" i="27"/>
  <c r="G174" i="27"/>
  <c r="G173" i="27"/>
  <c r="G172" i="27"/>
  <c r="G171" i="27"/>
  <c r="G168" i="27"/>
  <c r="G167" i="27"/>
  <c r="G166" i="27"/>
  <c r="G164" i="27"/>
  <c r="G163" i="27"/>
  <c r="G162" i="27"/>
  <c r="G161" i="27"/>
  <c r="G160" i="27"/>
  <c r="G159" i="27"/>
  <c r="G156" i="27"/>
  <c r="G154" i="27"/>
  <c r="G153" i="27"/>
  <c r="G152" i="27"/>
  <c r="G151" i="27"/>
  <c r="G150" i="27"/>
  <c r="G149" i="27"/>
  <c r="G148" i="27"/>
  <c r="G147" i="27"/>
  <c r="G146" i="27"/>
  <c r="G143" i="27"/>
  <c r="G141" i="27"/>
  <c r="G140" i="27"/>
  <c r="G139" i="27"/>
  <c r="G138" i="27"/>
  <c r="G137" i="27"/>
  <c r="G135" i="27"/>
  <c r="G133" i="27"/>
  <c r="G131" i="27"/>
  <c r="G129" i="27"/>
  <c r="G127" i="27"/>
  <c r="G125" i="27"/>
  <c r="G122" i="27"/>
  <c r="G121" i="27"/>
  <c r="G120" i="27"/>
  <c r="G119" i="27"/>
  <c r="G118" i="27"/>
  <c r="G117" i="27"/>
  <c r="G116" i="27"/>
  <c r="G115" i="27"/>
  <c r="G114" i="27"/>
  <c r="G113" i="27"/>
  <c r="G112" i="27"/>
  <c r="G111" i="27"/>
  <c r="G110" i="27"/>
  <c r="G108" i="27"/>
  <c r="G107" i="27"/>
  <c r="G106" i="27"/>
  <c r="G105" i="27"/>
  <c r="G104" i="27"/>
  <c r="G103" i="27"/>
  <c r="G102" i="27"/>
  <c r="G101" i="27"/>
  <c r="G100" i="27"/>
  <c r="G99" i="27"/>
  <c r="G98" i="27"/>
  <c r="G96" i="27"/>
  <c r="G95" i="27"/>
  <c r="G94" i="27"/>
  <c r="G93" i="27"/>
  <c r="G92" i="27"/>
  <c r="G88" i="27"/>
  <c r="G86" i="27"/>
  <c r="G84" i="27"/>
  <c r="G83" i="27"/>
  <c r="G82" i="27"/>
  <c r="G80" i="27"/>
  <c r="I161" i="27" l="1"/>
  <c r="I306" i="27"/>
  <c r="I305" i="27"/>
  <c r="I302" i="27"/>
  <c r="I300" i="27"/>
  <c r="I299" i="27"/>
  <c r="I298" i="27"/>
  <c r="I295" i="27"/>
  <c r="I294" i="27"/>
  <c r="I292" i="27"/>
  <c r="I291" i="27"/>
  <c r="I287" i="27"/>
  <c r="I278" i="27"/>
  <c r="I276" i="27"/>
  <c r="I275" i="27"/>
  <c r="I274" i="27"/>
  <c r="I272" i="27"/>
  <c r="I270" i="27"/>
  <c r="I268" i="27"/>
  <c r="I265" i="27"/>
  <c r="I262" i="27"/>
  <c r="I260" i="27"/>
  <c r="I258" i="27"/>
  <c r="I257" i="27"/>
  <c r="I256" i="27"/>
  <c r="I253" i="27"/>
  <c r="I251" i="27"/>
  <c r="I249" i="27"/>
  <c r="I248" i="27"/>
  <c r="I247" i="27"/>
  <c r="I244" i="27"/>
  <c r="I243" i="27"/>
  <c r="I242" i="27"/>
  <c r="I240" i="27"/>
  <c r="I239" i="27"/>
  <c r="I238" i="27"/>
  <c r="I237" i="27"/>
  <c r="I236" i="27"/>
  <c r="I232" i="27"/>
  <c r="I230" i="27"/>
  <c r="I229" i="27"/>
  <c r="I227" i="27"/>
  <c r="I226" i="27"/>
  <c r="I224" i="27"/>
  <c r="I221" i="27"/>
  <c r="I219" i="27"/>
  <c r="I216" i="27"/>
  <c r="I213" i="27"/>
  <c r="I211" i="27"/>
  <c r="I210" i="27"/>
  <c r="I209" i="27"/>
  <c r="I208" i="27"/>
  <c r="I207" i="27"/>
  <c r="I206" i="27"/>
  <c r="I205" i="27"/>
  <c r="I204" i="27"/>
  <c r="I202" i="27"/>
  <c r="I200" i="27"/>
  <c r="I199" i="27"/>
  <c r="I198" i="27"/>
  <c r="I197" i="27"/>
  <c r="I196" i="27"/>
  <c r="I194" i="27"/>
  <c r="I193" i="27"/>
  <c r="I192" i="27"/>
  <c r="I187" i="27"/>
  <c r="I186" i="27"/>
  <c r="I185" i="27"/>
  <c r="I182" i="27"/>
  <c r="I180" i="27"/>
  <c r="I179" i="27"/>
  <c r="I178" i="27"/>
  <c r="I175" i="27"/>
  <c r="I174" i="27"/>
  <c r="I173" i="27"/>
  <c r="I172" i="27"/>
  <c r="I171" i="27"/>
  <c r="I168" i="27"/>
  <c r="I167" i="27"/>
  <c r="I166" i="27"/>
  <c r="I164" i="27"/>
  <c r="I163" i="27"/>
  <c r="I162" i="27"/>
  <c r="I160" i="27"/>
  <c r="I159" i="27"/>
  <c r="I156" i="27"/>
  <c r="I154" i="27"/>
  <c r="I153" i="27"/>
  <c r="I152" i="27"/>
  <c r="I151" i="27"/>
  <c r="I150" i="27"/>
  <c r="I149" i="27"/>
  <c r="I148" i="27"/>
  <c r="I147" i="27"/>
  <c r="I146" i="27"/>
  <c r="I143" i="27"/>
  <c r="I141" i="27"/>
  <c r="I140" i="27"/>
  <c r="I139" i="27"/>
  <c r="I138" i="27"/>
  <c r="I137" i="27"/>
  <c r="I135" i="27"/>
  <c r="I133" i="27"/>
  <c r="I131" i="27"/>
  <c r="I129" i="27"/>
  <c r="I127" i="27"/>
  <c r="I125" i="27"/>
  <c r="I122" i="27"/>
  <c r="I121" i="27"/>
  <c r="I120" i="27"/>
  <c r="I119" i="27"/>
  <c r="I118" i="27"/>
  <c r="I117" i="27"/>
  <c r="I116" i="27"/>
  <c r="I115" i="27"/>
  <c r="I114" i="27"/>
  <c r="I113" i="27"/>
  <c r="I112" i="27"/>
  <c r="I111" i="27"/>
  <c r="I110" i="27"/>
  <c r="I108" i="27"/>
  <c r="I107" i="27"/>
  <c r="I106" i="27"/>
  <c r="I105" i="27"/>
  <c r="I104" i="27"/>
  <c r="I103" i="27"/>
  <c r="I102" i="27"/>
  <c r="I101" i="27"/>
  <c r="I100" i="27"/>
  <c r="I99" i="27"/>
  <c r="I98" i="27"/>
  <c r="I96" i="27"/>
  <c r="I95" i="27"/>
  <c r="I94" i="27"/>
  <c r="I93" i="27"/>
  <c r="I92" i="27"/>
  <c r="I88" i="27"/>
  <c r="I86" i="27"/>
  <c r="I84" i="27"/>
  <c r="I83" i="27"/>
  <c r="I82" i="27"/>
  <c r="I80" i="27"/>
  <c r="I74" i="27"/>
  <c r="I73" i="27"/>
  <c r="I71" i="27"/>
  <c r="I70" i="27"/>
  <c r="I68" i="27"/>
  <c r="I67" i="27"/>
  <c r="I65" i="27"/>
  <c r="I64" i="27"/>
  <c r="I58" i="27"/>
  <c r="I57" i="27"/>
  <c r="I55" i="27"/>
  <c r="I52" i="27"/>
  <c r="I51" i="27"/>
  <c r="I49" i="27"/>
  <c r="I47" i="27"/>
  <c r="I46" i="27"/>
  <c r="I44" i="27"/>
  <c r="I43" i="27"/>
  <c r="I42" i="27"/>
  <c r="I41" i="27"/>
  <c r="I40" i="27"/>
  <c r="I37" i="27"/>
  <c r="I36" i="27"/>
  <c r="I35" i="27"/>
  <c r="I34" i="27"/>
  <c r="I32" i="27"/>
  <c r="I31" i="27"/>
  <c r="I30" i="27"/>
  <c r="I28" i="27"/>
  <c r="I26" i="27"/>
  <c r="I24" i="27"/>
  <c r="I21" i="27"/>
  <c r="I20" i="27"/>
  <c r="D278" i="27"/>
  <c r="F278" i="27" s="1"/>
  <c r="D276" i="27"/>
  <c r="F276" i="27" s="1"/>
  <c r="D275" i="27"/>
  <c r="D274" i="27"/>
  <c r="E274" i="27" s="1"/>
  <c r="D272" i="27"/>
  <c r="F272" i="27" s="1"/>
  <c r="D270" i="27"/>
  <c r="F270" i="27" s="1"/>
  <c r="D268" i="27"/>
  <c r="F268" i="27" s="1"/>
  <c r="D265" i="27"/>
  <c r="F265" i="27" s="1"/>
  <c r="D262" i="27"/>
  <c r="F262" i="27" s="1"/>
  <c r="D260" i="27"/>
  <c r="F260" i="27" s="1"/>
  <c r="D258" i="27"/>
  <c r="E258" i="27" s="1"/>
  <c r="D257" i="27"/>
  <c r="F257" i="27" s="1"/>
  <c r="D256" i="27"/>
  <c r="F256" i="27" s="1"/>
  <c r="D253" i="27"/>
  <c r="E253" i="27" s="1"/>
  <c r="D251" i="27"/>
  <c r="F251" i="27" s="1"/>
  <c r="D249" i="27"/>
  <c r="F249" i="27" s="1"/>
  <c r="D248" i="27"/>
  <c r="F248" i="27" s="1"/>
  <c r="D247" i="27"/>
  <c r="F247" i="27" s="1"/>
  <c r="D244" i="27"/>
  <c r="F244" i="27" s="1"/>
  <c r="D243" i="27"/>
  <c r="F243" i="27" s="1"/>
  <c r="D242" i="27"/>
  <c r="F242" i="27" s="1"/>
  <c r="D240" i="27"/>
  <c r="E240" i="27" s="1"/>
  <c r="D239" i="27"/>
  <c r="F239" i="27" s="1"/>
  <c r="D238" i="27"/>
  <c r="F238" i="27" s="1"/>
  <c r="D237" i="27"/>
  <c r="F237" i="27" s="1"/>
  <c r="D236" i="27"/>
  <c r="F236" i="27" s="1"/>
  <c r="D232" i="27"/>
  <c r="E232" i="27" s="1"/>
  <c r="D230" i="27"/>
  <c r="E230" i="27" s="1"/>
  <c r="D229" i="27"/>
  <c r="F229" i="27" s="1"/>
  <c r="D227" i="27"/>
  <c r="E227" i="27" s="1"/>
  <c r="D226" i="27"/>
  <c r="F226" i="27" s="1"/>
  <c r="D224" i="27"/>
  <c r="F224" i="27" s="1"/>
  <c r="E221" i="27"/>
  <c r="D221" i="27"/>
  <c r="F221" i="27" s="1"/>
  <c r="D219" i="27"/>
  <c r="F219" i="27" s="1"/>
  <c r="D216" i="27"/>
  <c r="E216" i="27" s="1"/>
  <c r="D213" i="27"/>
  <c r="F213" i="27" s="1"/>
  <c r="D211" i="27"/>
  <c r="F211" i="27" s="1"/>
  <c r="D210" i="27"/>
  <c r="F210" i="27" s="1"/>
  <c r="D209" i="27"/>
  <c r="F209" i="27" s="1"/>
  <c r="D208" i="27"/>
  <c r="F208" i="27" s="1"/>
  <c r="D207" i="27"/>
  <c r="F207" i="27" s="1"/>
  <c r="D206" i="27"/>
  <c r="E206" i="27" s="1"/>
  <c r="D205" i="27"/>
  <c r="E205" i="27" s="1"/>
  <c r="D204" i="27"/>
  <c r="E204" i="27" s="1"/>
  <c r="D202" i="27"/>
  <c r="F202" i="27" s="1"/>
  <c r="F200" i="27"/>
  <c r="F199" i="27"/>
  <c r="E198" i="27"/>
  <c r="D197" i="27"/>
  <c r="F197" i="27" s="1"/>
  <c r="D196" i="27"/>
  <c r="E196" i="27" s="1"/>
  <c r="D194" i="27"/>
  <c r="F194" i="27" s="1"/>
  <c r="D193" i="27"/>
  <c r="F193" i="27" s="1"/>
  <c r="D192" i="27"/>
  <c r="E192" i="27" s="1"/>
  <c r="D187" i="27"/>
  <c r="E187" i="27" s="1"/>
  <c r="E186" i="27"/>
  <c r="D185" i="27"/>
  <c r="F185" i="27" s="1"/>
  <c r="F182" i="27"/>
  <c r="F180" i="27"/>
  <c r="F179" i="27"/>
  <c r="F178" i="27"/>
  <c r="D178" i="27"/>
  <c r="E178" i="27" s="1"/>
  <c r="F175" i="27"/>
  <c r="E175" i="27"/>
  <c r="D174" i="27"/>
  <c r="F174" i="27" s="1"/>
  <c r="D173" i="27"/>
  <c r="F173" i="27" s="1"/>
  <c r="D172" i="27"/>
  <c r="E172" i="27" s="1"/>
  <c r="D171" i="27"/>
  <c r="F171" i="27" s="1"/>
  <c r="D168" i="27"/>
  <c r="F168" i="27" s="1"/>
  <c r="F167" i="27"/>
  <c r="D166" i="27"/>
  <c r="F166" i="27" s="1"/>
  <c r="D164" i="27"/>
  <c r="F164" i="27" s="1"/>
  <c r="F163" i="27"/>
  <c r="D162" i="27"/>
  <c r="F162" i="27" s="1"/>
  <c r="D161" i="27"/>
  <c r="F161" i="27" s="1"/>
  <c r="D160" i="27"/>
  <c r="F160" i="27" s="1"/>
  <c r="D159" i="27"/>
  <c r="E159" i="27" s="1"/>
  <c r="D156" i="27"/>
  <c r="F156" i="27" s="1"/>
  <c r="D154" i="27"/>
  <c r="F154" i="27" s="1"/>
  <c r="D153" i="27"/>
  <c r="F153" i="27" s="1"/>
  <c r="D152" i="27"/>
  <c r="F152" i="27" s="1"/>
  <c r="D151" i="27"/>
  <c r="E151" i="27" s="1"/>
  <c r="D150" i="27"/>
  <c r="F150" i="27" s="1"/>
  <c r="D149" i="27"/>
  <c r="E149" i="27" s="1"/>
  <c r="D148" i="27"/>
  <c r="F148" i="27" s="1"/>
  <c r="D147" i="27"/>
  <c r="E147" i="27" s="1"/>
  <c r="D146" i="27"/>
  <c r="F146" i="27" s="1"/>
  <c r="D143" i="27"/>
  <c r="F143" i="27" s="1"/>
  <c r="D141" i="27"/>
  <c r="F141" i="27" s="1"/>
  <c r="D140" i="27"/>
  <c r="F140" i="27" s="1"/>
  <c r="D139" i="27"/>
  <c r="F139" i="27" s="1"/>
  <c r="D138" i="27"/>
  <c r="E138" i="27" s="1"/>
  <c r="D137" i="27"/>
  <c r="F137" i="27" s="1"/>
  <c r="D135" i="27"/>
  <c r="F135" i="27" s="1"/>
  <c r="D133" i="27"/>
  <c r="D131" i="27"/>
  <c r="D129" i="27"/>
  <c r="E129" i="27" s="1"/>
  <c r="F127" i="27"/>
  <c r="D125" i="27"/>
  <c r="F125" i="27" s="1"/>
  <c r="D121" i="27"/>
  <c r="F121" i="27" s="1"/>
  <c r="D120" i="27"/>
  <c r="F120" i="27" s="1"/>
  <c r="D119" i="27"/>
  <c r="F119" i="27" s="1"/>
  <c r="D118" i="27"/>
  <c r="F118" i="27" s="1"/>
  <c r="D117" i="27"/>
  <c r="F117" i="27" s="1"/>
  <c r="D116" i="27"/>
  <c r="E116" i="27" s="1"/>
  <c r="D115" i="27"/>
  <c r="F115" i="27" s="1"/>
  <c r="E114" i="27"/>
  <c r="D113" i="27"/>
  <c r="F113" i="27" s="1"/>
  <c r="D112" i="27"/>
  <c r="F112" i="27" s="1"/>
  <c r="D111" i="27"/>
  <c r="F111" i="27" s="1"/>
  <c r="E110" i="27"/>
  <c r="F110" i="27"/>
  <c r="D108" i="27"/>
  <c r="F108" i="27" s="1"/>
  <c r="D107" i="27"/>
  <c r="E107" i="27" s="1"/>
  <c r="F106" i="27"/>
  <c r="D105" i="27"/>
  <c r="F105" i="27" s="1"/>
  <c r="D104" i="27"/>
  <c r="F104" i="27" s="1"/>
  <c r="D103" i="27"/>
  <c r="F103" i="27" s="1"/>
  <c r="D102" i="27"/>
  <c r="F102" i="27" s="1"/>
  <c r="E101" i="27"/>
  <c r="D99" i="27"/>
  <c r="F99" i="27" s="1"/>
  <c r="F98" i="27"/>
  <c r="F96" i="27"/>
  <c r="D95" i="27"/>
  <c r="E95" i="27" s="1"/>
  <c r="D94" i="27"/>
  <c r="F94" i="27" s="1"/>
  <c r="D93" i="27"/>
  <c r="F93" i="27" s="1"/>
  <c r="D92" i="27"/>
  <c r="E92" i="27" s="1"/>
  <c r="D88" i="27"/>
  <c r="E88" i="27" s="1"/>
  <c r="E86" i="27"/>
  <c r="D86" i="27"/>
  <c r="F86" i="27" s="1"/>
  <c r="F84" i="27"/>
  <c r="D83" i="27"/>
  <c r="E83" i="27" s="1"/>
  <c r="D82" i="27"/>
  <c r="E82" i="27" s="1"/>
  <c r="D80" i="27"/>
  <c r="F80" i="27" s="1"/>
  <c r="F74" i="27"/>
  <c r="F73" i="27"/>
  <c r="F71" i="27"/>
  <c r="F70" i="27"/>
  <c r="F68" i="27"/>
  <c r="E67" i="27"/>
  <c r="D65" i="27"/>
  <c r="F65" i="27" s="1"/>
  <c r="F64" i="27"/>
  <c r="D52" i="27"/>
  <c r="E52" i="27" s="1"/>
  <c r="D51" i="27"/>
  <c r="F51" i="27" s="1"/>
  <c r="D49" i="27"/>
  <c r="F49" i="27" s="1"/>
  <c r="F47" i="27"/>
  <c r="D46" i="27"/>
  <c r="F46" i="27" s="1"/>
  <c r="E44" i="27"/>
  <c r="D43" i="27"/>
  <c r="F43" i="27" s="1"/>
  <c r="D42" i="27"/>
  <c r="F42" i="27" s="1"/>
  <c r="D41" i="27"/>
  <c r="E41" i="27" s="1"/>
  <c r="D40" i="27"/>
  <c r="F40" i="27" s="1"/>
  <c r="D37" i="27"/>
  <c r="F37" i="27" s="1"/>
  <c r="D36" i="27"/>
  <c r="F36" i="27" s="1"/>
  <c r="D35" i="27"/>
  <c r="F35" i="27" s="1"/>
  <c r="D34" i="27"/>
  <c r="E34" i="27" s="1"/>
  <c r="D32" i="27"/>
  <c r="F32" i="27" s="1"/>
  <c r="D31" i="27"/>
  <c r="F31" i="27" s="1"/>
  <c r="E30" i="27"/>
  <c r="F30" i="27"/>
  <c r="D28" i="27"/>
  <c r="E28" i="27" s="1"/>
  <c r="D26" i="27"/>
  <c r="F26" i="27" s="1"/>
  <c r="G273" i="27"/>
  <c r="H273" i="27"/>
  <c r="C273" i="27"/>
  <c r="G184" i="27"/>
  <c r="H184" i="27"/>
  <c r="C184" i="27"/>
  <c r="F206" i="27" l="1"/>
  <c r="F227" i="27"/>
  <c r="F274" i="27"/>
  <c r="F151" i="27"/>
  <c r="F230" i="27"/>
  <c r="I273" i="27"/>
  <c r="F192" i="27"/>
  <c r="D273" i="27"/>
  <c r="E106" i="27"/>
  <c r="E239" i="27"/>
  <c r="E115" i="27"/>
  <c r="F129" i="27"/>
  <c r="F52" i="27"/>
  <c r="F196" i="27"/>
  <c r="E278" i="27"/>
  <c r="F159" i="27"/>
  <c r="E139" i="27"/>
  <c r="E96" i="27"/>
  <c r="I184" i="27"/>
  <c r="E26" i="27"/>
  <c r="E32" i="27"/>
  <c r="E35" i="27"/>
  <c r="E104" i="27"/>
  <c r="E111" i="27"/>
  <c r="E117" i="27"/>
  <c r="F82" i="27"/>
  <c r="F101" i="27"/>
  <c r="F114" i="27"/>
  <c r="E164" i="27"/>
  <c r="E168" i="27"/>
  <c r="E127" i="27"/>
  <c r="F83" i="27"/>
  <c r="F67" i="27"/>
  <c r="E68" i="27"/>
  <c r="F92" i="27"/>
  <c r="E94" i="27"/>
  <c r="F28" i="27"/>
  <c r="F34" i="27"/>
  <c r="F41" i="27"/>
  <c r="F116" i="27"/>
  <c r="E137" i="27"/>
  <c r="E141" i="27"/>
  <c r="E152" i="27"/>
  <c r="F198" i="27"/>
  <c r="E236" i="27"/>
  <c r="F240" i="27"/>
  <c r="F88" i="27"/>
  <c r="E210" i="27"/>
  <c r="F253" i="27"/>
  <c r="E256" i="27"/>
  <c r="E43" i="27"/>
  <c r="E105" i="27"/>
  <c r="F138" i="27"/>
  <c r="F149" i="27"/>
  <c r="E153" i="27"/>
  <c r="E156" i="27"/>
  <c r="E161" i="27"/>
  <c r="E166" i="27"/>
  <c r="F172" i="27"/>
  <c r="E185" i="27"/>
  <c r="E208" i="27"/>
  <c r="E226" i="27"/>
  <c r="E237" i="27"/>
  <c r="E242" i="27"/>
  <c r="E40" i="27"/>
  <c r="E47" i="27"/>
  <c r="E84" i="27"/>
  <c r="E93" i="27"/>
  <c r="E197" i="27"/>
  <c r="E195" i="27" s="1"/>
  <c r="F216" i="27"/>
  <c r="F232" i="27"/>
  <c r="E247" i="27"/>
  <c r="F258" i="27"/>
  <c r="E268" i="27"/>
  <c r="E272" i="27"/>
  <c r="E276" i="27"/>
  <c r="E103" i="27"/>
  <c r="E118" i="27"/>
  <c r="E173" i="27"/>
  <c r="E98" i="27"/>
  <c r="E146" i="27"/>
  <c r="E154" i="27"/>
  <c r="E162" i="27"/>
  <c r="F187" i="27"/>
  <c r="F205" i="27"/>
  <c r="E209" i="27"/>
  <c r="E270" i="27"/>
  <c r="E119" i="27"/>
  <c r="F275" i="27"/>
  <c r="E275" i="27"/>
  <c r="E265" i="27"/>
  <c r="E262" i="27"/>
  <c r="E260" i="27"/>
  <c r="E257" i="27"/>
  <c r="E251" i="27"/>
  <c r="E248" i="27"/>
  <c r="E249" i="27"/>
  <c r="E243" i="27"/>
  <c r="E244" i="27"/>
  <c r="E238" i="27"/>
  <c r="E229" i="27"/>
  <c r="E224" i="27"/>
  <c r="E219" i="27"/>
  <c r="E213" i="27"/>
  <c r="F204" i="27"/>
  <c r="E207" i="27"/>
  <c r="E211" i="27"/>
  <c r="E202" i="27"/>
  <c r="E193" i="27"/>
  <c r="E194" i="27"/>
  <c r="F186" i="27"/>
  <c r="E182" i="27"/>
  <c r="E179" i="27"/>
  <c r="E180" i="27"/>
  <c r="E171" i="27"/>
  <c r="E174" i="27"/>
  <c r="E167" i="27"/>
  <c r="E160" i="27"/>
  <c r="E163" i="27"/>
  <c r="F147" i="27"/>
  <c r="E150" i="27"/>
  <c r="E148" i="27"/>
  <c r="E143" i="27"/>
  <c r="E140" i="27"/>
  <c r="E135" i="27"/>
  <c r="E125" i="27"/>
  <c r="E112" i="27"/>
  <c r="E120" i="27"/>
  <c r="E113" i="27"/>
  <c r="E121" i="27"/>
  <c r="E99" i="27"/>
  <c r="E102" i="27"/>
  <c r="F107" i="27"/>
  <c r="E108" i="27"/>
  <c r="F95" i="27"/>
  <c r="E80" i="27"/>
  <c r="E73" i="27"/>
  <c r="E74" i="27"/>
  <c r="E70" i="27"/>
  <c r="E71" i="27"/>
  <c r="E64" i="27"/>
  <c r="E65" i="27"/>
  <c r="E51" i="27"/>
  <c r="E49" i="27"/>
  <c r="E46" i="27"/>
  <c r="F44" i="27"/>
  <c r="E42" i="27"/>
  <c r="E36" i="27"/>
  <c r="E37" i="27"/>
  <c r="E31" i="27"/>
  <c r="D184" i="27"/>
  <c r="E184" i="27"/>
  <c r="E273" i="27" l="1"/>
  <c r="F273" i="27"/>
  <c r="F184" i="27"/>
  <c r="H136" i="27" l="1"/>
  <c r="C136" i="27"/>
  <c r="G109" i="27" l="1"/>
  <c r="E131" i="27" l="1"/>
  <c r="F131" i="27"/>
  <c r="C130" i="27"/>
  <c r="C126" i="27"/>
  <c r="C183" i="27"/>
  <c r="C170" i="27"/>
  <c r="E100" i="27" l="1"/>
  <c r="F100" i="27"/>
  <c r="F133" i="27"/>
  <c r="E133" i="27"/>
  <c r="C109" i="27" l="1"/>
  <c r="G195" i="27" l="1"/>
  <c r="H195" i="27"/>
  <c r="C195" i="27"/>
  <c r="K200" i="27"/>
  <c r="J200" i="27"/>
  <c r="I195" i="27" l="1"/>
  <c r="L200" i="27"/>
  <c r="M200" i="27" s="1"/>
  <c r="L202" i="27" l="1"/>
  <c r="F201" i="27" l="1"/>
  <c r="L17" i="27" l="1"/>
  <c r="L18" i="27"/>
  <c r="C19" i="27"/>
  <c r="K19" i="27" s="1"/>
  <c r="G19" i="27"/>
  <c r="H19" i="27"/>
  <c r="J20" i="27"/>
  <c r="K20" i="27"/>
  <c r="E21" i="27"/>
  <c r="J21" i="27"/>
  <c r="K21" i="27"/>
  <c r="C23" i="27"/>
  <c r="K23" i="27" s="1"/>
  <c r="G23" i="27"/>
  <c r="H23" i="27"/>
  <c r="I23" i="27" s="1"/>
  <c r="D24" i="27"/>
  <c r="D23" i="27" s="1"/>
  <c r="J24" i="27"/>
  <c r="K24" i="27"/>
  <c r="C25" i="27"/>
  <c r="K25" i="27" s="1"/>
  <c r="G25" i="27"/>
  <c r="H25" i="27"/>
  <c r="E25" i="27"/>
  <c r="J26" i="27"/>
  <c r="K26" i="27"/>
  <c r="C27" i="27"/>
  <c r="D319" i="27" s="1"/>
  <c r="H319" i="27" s="1"/>
  <c r="G27" i="27"/>
  <c r="H27" i="27"/>
  <c r="E27" i="27"/>
  <c r="J28" i="27"/>
  <c r="K28" i="27"/>
  <c r="C29" i="27"/>
  <c r="K29" i="27" s="1"/>
  <c r="G29" i="27"/>
  <c r="H29" i="27"/>
  <c r="J30" i="27"/>
  <c r="K30" i="27"/>
  <c r="J31" i="27"/>
  <c r="K31" i="27"/>
  <c r="J32" i="27"/>
  <c r="K32" i="27"/>
  <c r="C33" i="27"/>
  <c r="D321" i="27" s="1"/>
  <c r="G33" i="27"/>
  <c r="H33" i="27"/>
  <c r="J34" i="27"/>
  <c r="K34" i="27"/>
  <c r="J35" i="27"/>
  <c r="K35" i="27"/>
  <c r="J36" i="27"/>
  <c r="K36" i="27"/>
  <c r="J37" i="27"/>
  <c r="K37" i="27"/>
  <c r="C39" i="27"/>
  <c r="D323" i="27" s="1"/>
  <c r="H323" i="27" s="1"/>
  <c r="G39" i="27"/>
  <c r="H39" i="27"/>
  <c r="I39" i="27" s="1"/>
  <c r="J40" i="27"/>
  <c r="K40" i="27"/>
  <c r="J41" i="27"/>
  <c r="K41" i="27"/>
  <c r="J42" i="27"/>
  <c r="K42" i="27"/>
  <c r="J43" i="27"/>
  <c r="K43" i="27"/>
  <c r="J44" i="27"/>
  <c r="K44" i="27"/>
  <c r="C45" i="27"/>
  <c r="K45" i="27" s="1"/>
  <c r="G45" i="27"/>
  <c r="H45" i="27"/>
  <c r="J46" i="27"/>
  <c r="K46" i="27"/>
  <c r="J47" i="27"/>
  <c r="K47" i="27"/>
  <c r="J49" i="27"/>
  <c r="K49" i="27"/>
  <c r="C50" i="27"/>
  <c r="K50" i="27" s="1"/>
  <c r="G50" i="27"/>
  <c r="H50" i="27"/>
  <c r="J51" i="27"/>
  <c r="K51" i="27"/>
  <c r="J52" i="27"/>
  <c r="K52" i="27"/>
  <c r="C54" i="27"/>
  <c r="C53" i="27" s="1"/>
  <c r="G54" i="27"/>
  <c r="G53" i="27" s="1"/>
  <c r="H54" i="27"/>
  <c r="D55" i="27"/>
  <c r="E55" i="27" s="1"/>
  <c r="E54" i="27" s="1"/>
  <c r="E53" i="27" s="1"/>
  <c r="G56" i="27"/>
  <c r="H56" i="27"/>
  <c r="I56" i="27" s="1"/>
  <c r="C57" i="27"/>
  <c r="C56" i="27" s="1"/>
  <c r="D58" i="27"/>
  <c r="E58" i="27" s="1"/>
  <c r="E57" i="27" s="1"/>
  <c r="E56" i="27" s="1"/>
  <c r="L61" i="27"/>
  <c r="L62" i="27"/>
  <c r="C63" i="27"/>
  <c r="G63" i="27"/>
  <c r="H63" i="27"/>
  <c r="J64" i="27"/>
  <c r="K64" i="27"/>
  <c r="J65" i="27"/>
  <c r="K65" i="27"/>
  <c r="C66" i="27"/>
  <c r="K66" i="27" s="1"/>
  <c r="G66" i="27"/>
  <c r="H66" i="27"/>
  <c r="J67" i="27"/>
  <c r="K67" i="27"/>
  <c r="J68" i="27"/>
  <c r="K68" i="27"/>
  <c r="C69" i="27"/>
  <c r="K69" i="27" s="1"/>
  <c r="G69" i="27"/>
  <c r="H69" i="27"/>
  <c r="J70" i="27"/>
  <c r="K70" i="27"/>
  <c r="J71" i="27"/>
  <c r="K71" i="27"/>
  <c r="C72" i="27"/>
  <c r="G72" i="27"/>
  <c r="H72" i="27"/>
  <c r="L76" i="27"/>
  <c r="L77" i="27"/>
  <c r="C79" i="27"/>
  <c r="K79" i="27" s="1"/>
  <c r="G79" i="27"/>
  <c r="H79" i="27"/>
  <c r="D79" i="27"/>
  <c r="J80" i="27"/>
  <c r="K80" i="27"/>
  <c r="C81" i="27"/>
  <c r="K81" i="27" s="1"/>
  <c r="G81" i="27"/>
  <c r="H81" i="27"/>
  <c r="J82" i="27"/>
  <c r="K82" i="27"/>
  <c r="J83" i="27"/>
  <c r="K83" i="27"/>
  <c r="J84" i="27"/>
  <c r="K84" i="27"/>
  <c r="C85" i="27"/>
  <c r="D330" i="27" s="1"/>
  <c r="G85" i="27"/>
  <c r="H85" i="27"/>
  <c r="I85" i="27" s="1"/>
  <c r="D85" i="27"/>
  <c r="J86" i="27"/>
  <c r="K86" i="27"/>
  <c r="C87" i="27"/>
  <c r="K87" i="27" s="1"/>
  <c r="G87" i="27"/>
  <c r="H87" i="27"/>
  <c r="E87" i="27"/>
  <c r="J88" i="27"/>
  <c r="K88" i="27"/>
  <c r="C89" i="27"/>
  <c r="K89" i="27" s="1"/>
  <c r="G89" i="27"/>
  <c r="H89" i="27"/>
  <c r="C90" i="27"/>
  <c r="D332" i="27" s="1"/>
  <c r="H332" i="27" s="1"/>
  <c r="G90" i="27"/>
  <c r="H90" i="27"/>
  <c r="C91" i="27"/>
  <c r="K91" i="27" s="1"/>
  <c r="G91" i="27"/>
  <c r="H91" i="27"/>
  <c r="J92" i="27"/>
  <c r="K92" i="27"/>
  <c r="J93" i="27"/>
  <c r="K93" i="27"/>
  <c r="J94" i="27"/>
  <c r="K94" i="27"/>
  <c r="J96" i="27"/>
  <c r="K96" i="27"/>
  <c r="C97" i="27"/>
  <c r="G97" i="27"/>
  <c r="H97" i="27"/>
  <c r="J98" i="27"/>
  <c r="K98" i="27"/>
  <c r="J100" i="27"/>
  <c r="K100" i="27"/>
  <c r="J101" i="27"/>
  <c r="K101" i="27"/>
  <c r="J103" i="27"/>
  <c r="K103" i="27"/>
  <c r="J104" i="27"/>
  <c r="K104" i="27"/>
  <c r="J105" i="27"/>
  <c r="K105" i="27"/>
  <c r="J106" i="27"/>
  <c r="K106" i="27"/>
  <c r="J107" i="27"/>
  <c r="K107" i="27"/>
  <c r="J108" i="27"/>
  <c r="K108" i="27"/>
  <c r="K109" i="27"/>
  <c r="H109" i="27"/>
  <c r="I109" i="27" s="1"/>
  <c r="J110" i="27"/>
  <c r="K110" i="27"/>
  <c r="J111" i="27"/>
  <c r="K111" i="27"/>
  <c r="J112" i="27"/>
  <c r="K112" i="27"/>
  <c r="J114" i="27"/>
  <c r="K114" i="27"/>
  <c r="J115" i="27"/>
  <c r="K115" i="27"/>
  <c r="J116" i="27"/>
  <c r="K116" i="27"/>
  <c r="J118" i="27"/>
  <c r="K118" i="27"/>
  <c r="J119" i="27"/>
  <c r="K119" i="27"/>
  <c r="L120" i="27"/>
  <c r="J121" i="27"/>
  <c r="K121" i="27"/>
  <c r="D122" i="27"/>
  <c r="J122" i="27"/>
  <c r="K122" i="27"/>
  <c r="C124" i="27"/>
  <c r="K124" i="27" s="1"/>
  <c r="G124" i="27"/>
  <c r="H124" i="27"/>
  <c r="D124" i="27"/>
  <c r="J125" i="27"/>
  <c r="K125" i="27"/>
  <c r="K126" i="27"/>
  <c r="G126" i="27"/>
  <c r="H126" i="27"/>
  <c r="E126" i="27"/>
  <c r="J127" i="27"/>
  <c r="K127" i="27"/>
  <c r="C128" i="27"/>
  <c r="K128" i="27" s="1"/>
  <c r="G128" i="27"/>
  <c r="H128" i="27"/>
  <c r="D128" i="27"/>
  <c r="J129" i="27"/>
  <c r="K129" i="27"/>
  <c r="K130" i="27"/>
  <c r="G130" i="27"/>
  <c r="H130" i="27"/>
  <c r="E130" i="27"/>
  <c r="J131" i="27"/>
  <c r="K131" i="27"/>
  <c r="C132" i="27"/>
  <c r="D346" i="27" s="1"/>
  <c r="H346" i="27" s="1"/>
  <c r="G132" i="27"/>
  <c r="H132" i="27"/>
  <c r="D132" i="27"/>
  <c r="J133" i="27"/>
  <c r="K133" i="27"/>
  <c r="C134" i="27"/>
  <c r="D347" i="27" s="1"/>
  <c r="G134" i="27"/>
  <c r="H134" i="27"/>
  <c r="I134" i="27" s="1"/>
  <c r="D134" i="27"/>
  <c r="J135" i="27"/>
  <c r="K135" i="27"/>
  <c r="K136" i="27"/>
  <c r="G136" i="27"/>
  <c r="I136" i="27" s="1"/>
  <c r="J137" i="27"/>
  <c r="K137" i="27"/>
  <c r="J138" i="27"/>
  <c r="K138" i="27"/>
  <c r="J139" i="27"/>
  <c r="K139" i="27"/>
  <c r="C142" i="27"/>
  <c r="K142" i="27" s="1"/>
  <c r="G142" i="27"/>
  <c r="H142" i="27"/>
  <c r="J143" i="27"/>
  <c r="K143" i="27"/>
  <c r="C145" i="27"/>
  <c r="G145" i="27"/>
  <c r="H145" i="27"/>
  <c r="J146" i="27"/>
  <c r="K146" i="27"/>
  <c r="J147" i="27"/>
  <c r="K147" i="27"/>
  <c r="J148" i="27"/>
  <c r="K148" i="27"/>
  <c r="J149" i="27"/>
  <c r="K149" i="27"/>
  <c r="J150" i="27"/>
  <c r="K150" i="27"/>
  <c r="J151" i="27"/>
  <c r="K151" i="27"/>
  <c r="J153" i="27"/>
  <c r="K153" i="27"/>
  <c r="C155" i="27"/>
  <c r="K155" i="27" s="1"/>
  <c r="G155" i="27"/>
  <c r="H155" i="27"/>
  <c r="I155" i="27" s="1"/>
  <c r="D155" i="27"/>
  <c r="J156" i="27"/>
  <c r="K156" i="27"/>
  <c r="C158" i="27"/>
  <c r="K158" i="27" s="1"/>
  <c r="G158" i="27"/>
  <c r="H158" i="27"/>
  <c r="J159" i="27"/>
  <c r="K159" i="27"/>
  <c r="J160" i="27"/>
  <c r="K160" i="27"/>
  <c r="J161" i="27"/>
  <c r="K161" i="27"/>
  <c r="J163" i="27"/>
  <c r="K163" i="27"/>
  <c r="J164" i="27"/>
  <c r="K164" i="27"/>
  <c r="G165" i="27"/>
  <c r="H165" i="27"/>
  <c r="J166" i="27"/>
  <c r="K166" i="27"/>
  <c r="J167" i="27"/>
  <c r="K167" i="27"/>
  <c r="C165" i="27"/>
  <c r="J168" i="27"/>
  <c r="K168" i="27"/>
  <c r="C169" i="27"/>
  <c r="K169" i="27" s="1"/>
  <c r="G170" i="27"/>
  <c r="H170" i="27"/>
  <c r="H169" i="27" s="1"/>
  <c r="J171" i="27"/>
  <c r="K171" i="27"/>
  <c r="J172" i="27"/>
  <c r="K172" i="27"/>
  <c r="J174" i="27"/>
  <c r="K174" i="27"/>
  <c r="L175" i="27"/>
  <c r="C177" i="27"/>
  <c r="G177" i="27"/>
  <c r="H177" i="27"/>
  <c r="J179" i="27"/>
  <c r="K179" i="27"/>
  <c r="J180" i="27"/>
  <c r="K180" i="27"/>
  <c r="C181" i="27"/>
  <c r="K181" i="27" s="1"/>
  <c r="G181" i="27"/>
  <c r="H181" i="27"/>
  <c r="D181" i="27"/>
  <c r="J182" i="27"/>
  <c r="K182" i="27"/>
  <c r="H183" i="27"/>
  <c r="J186" i="27"/>
  <c r="K186" i="27"/>
  <c r="L187" i="27"/>
  <c r="C191" i="27"/>
  <c r="K191" i="27" s="1"/>
  <c r="G191" i="27"/>
  <c r="H191" i="27"/>
  <c r="J192" i="27"/>
  <c r="K192" i="27"/>
  <c r="J193" i="27"/>
  <c r="K193" i="27"/>
  <c r="J194" i="27"/>
  <c r="K194" i="27"/>
  <c r="J196" i="27"/>
  <c r="K196" i="27"/>
  <c r="L197" i="27"/>
  <c r="J198" i="27"/>
  <c r="K198" i="27"/>
  <c r="J199" i="27"/>
  <c r="K199" i="27"/>
  <c r="C203" i="27"/>
  <c r="C201" i="27" s="1"/>
  <c r="G203" i="27"/>
  <c r="G201" i="27" s="1"/>
  <c r="H203" i="27"/>
  <c r="N203" i="27"/>
  <c r="N201" i="27" s="1"/>
  <c r="O203" i="27"/>
  <c r="O201" i="27" s="1"/>
  <c r="P203" i="27"/>
  <c r="P201" i="27" s="1"/>
  <c r="F203" i="27"/>
  <c r="J205" i="27"/>
  <c r="K205" i="27"/>
  <c r="J210" i="27"/>
  <c r="K210" i="27"/>
  <c r="J211" i="27"/>
  <c r="K211" i="27"/>
  <c r="C212" i="27"/>
  <c r="G212" i="27"/>
  <c r="H212" i="27"/>
  <c r="D212" i="27"/>
  <c r="C215" i="27"/>
  <c r="G215" i="27"/>
  <c r="H215" i="27"/>
  <c r="D215" i="27"/>
  <c r="J216" i="27"/>
  <c r="K216" i="27"/>
  <c r="C220" i="27"/>
  <c r="G220" i="27"/>
  <c r="H220" i="27"/>
  <c r="E220" i="27"/>
  <c r="J221" i="27"/>
  <c r="K221" i="27"/>
  <c r="C223" i="27"/>
  <c r="G223" i="27"/>
  <c r="H223" i="27"/>
  <c r="D223" i="27"/>
  <c r="J224" i="27"/>
  <c r="K224" i="27"/>
  <c r="C225" i="27"/>
  <c r="K225" i="27" s="1"/>
  <c r="G225" i="27"/>
  <c r="H225" i="27"/>
  <c r="J226" i="27"/>
  <c r="K226" i="27"/>
  <c r="C228" i="27"/>
  <c r="K228" i="27" s="1"/>
  <c r="G228" i="27"/>
  <c r="H228" i="27"/>
  <c r="J229" i="27"/>
  <c r="K229" i="27"/>
  <c r="J230" i="27"/>
  <c r="K230" i="27"/>
  <c r="C231" i="27"/>
  <c r="K231" i="27" s="1"/>
  <c r="G231" i="27"/>
  <c r="H231" i="27"/>
  <c r="E231" i="27"/>
  <c r="J232" i="27"/>
  <c r="K232" i="27"/>
  <c r="C235" i="27"/>
  <c r="K235" i="27" s="1"/>
  <c r="G235" i="27"/>
  <c r="H235" i="27"/>
  <c r="J237" i="27"/>
  <c r="K237" i="27"/>
  <c r="J238" i="27"/>
  <c r="K238" i="27"/>
  <c r="J239" i="27"/>
  <c r="K239" i="27"/>
  <c r="J240" i="27"/>
  <c r="K240" i="27"/>
  <c r="C241" i="27"/>
  <c r="F338" i="27" s="1"/>
  <c r="G241" i="27"/>
  <c r="H241" i="27"/>
  <c r="J242" i="27"/>
  <c r="K242" i="27"/>
  <c r="J243" i="27"/>
  <c r="K243" i="27"/>
  <c r="L244" i="27"/>
  <c r="C246" i="27"/>
  <c r="K246" i="27" s="1"/>
  <c r="G246" i="27"/>
  <c r="H246" i="27"/>
  <c r="J247" i="27"/>
  <c r="K247" i="27"/>
  <c r="J248" i="27"/>
  <c r="K248" i="27"/>
  <c r="J249" i="27"/>
  <c r="K249" i="27"/>
  <c r="C250" i="27"/>
  <c r="K250" i="27" s="1"/>
  <c r="G250" i="27"/>
  <c r="H250" i="27"/>
  <c r="E250" i="27"/>
  <c r="J251" i="27"/>
  <c r="K251" i="27"/>
  <c r="C252" i="27"/>
  <c r="G252" i="27"/>
  <c r="H252" i="27"/>
  <c r="D252" i="27"/>
  <c r="J253" i="27"/>
  <c r="K253" i="27"/>
  <c r="C255" i="27"/>
  <c r="K255" i="27" s="1"/>
  <c r="G255" i="27"/>
  <c r="H255" i="27"/>
  <c r="J256" i="27"/>
  <c r="K256" i="27"/>
  <c r="J257" i="27"/>
  <c r="K257" i="27"/>
  <c r="J258" i="27"/>
  <c r="K258" i="27"/>
  <c r="C259" i="27"/>
  <c r="K259" i="27" s="1"/>
  <c r="G259" i="27"/>
  <c r="H259" i="27"/>
  <c r="E259" i="27"/>
  <c r="J260" i="27"/>
  <c r="K260" i="27"/>
  <c r="C261" i="27"/>
  <c r="K261" i="27" s="1"/>
  <c r="G261" i="27"/>
  <c r="H261" i="27"/>
  <c r="D261" i="27"/>
  <c r="J262" i="27"/>
  <c r="K262" i="27"/>
  <c r="C264" i="27"/>
  <c r="C263" i="27" s="1"/>
  <c r="C12" i="27" s="1"/>
  <c r="G264" i="27"/>
  <c r="G13" i="27" s="1"/>
  <c r="H264" i="27"/>
  <c r="F264" i="27"/>
  <c r="F263" i="27" s="1"/>
  <c r="C267" i="27"/>
  <c r="K267" i="27" s="1"/>
  <c r="G267" i="27"/>
  <c r="H267" i="27"/>
  <c r="C269" i="27"/>
  <c r="G269" i="27"/>
  <c r="H269" i="27"/>
  <c r="I269" i="27" s="1"/>
  <c r="D269" i="27"/>
  <c r="J270" i="27"/>
  <c r="K270" i="27"/>
  <c r="C271" i="27"/>
  <c r="G271" i="27"/>
  <c r="H271" i="27"/>
  <c r="D271" i="27"/>
  <c r="J278" i="27"/>
  <c r="K278" i="27"/>
  <c r="G283" i="27"/>
  <c r="I283" i="27" s="1"/>
  <c r="K283" i="27"/>
  <c r="M283" i="27" s="1"/>
  <c r="C286" i="27"/>
  <c r="C285" i="27" s="1"/>
  <c r="G286" i="27"/>
  <c r="G285" i="27" s="1"/>
  <c r="H286" i="27"/>
  <c r="I286" i="27" s="1"/>
  <c r="D287" i="27"/>
  <c r="F287" i="27" s="1"/>
  <c r="J287" i="27"/>
  <c r="K287" i="27"/>
  <c r="M287" i="27" s="1"/>
  <c r="C290" i="27"/>
  <c r="K290" i="27" s="1"/>
  <c r="M290" i="27" s="1"/>
  <c r="G290" i="27"/>
  <c r="H290" i="27"/>
  <c r="D291" i="27"/>
  <c r="F291" i="27" s="1"/>
  <c r="J291" i="27"/>
  <c r="K291" i="27"/>
  <c r="M291" i="27" s="1"/>
  <c r="D292" i="27"/>
  <c r="E292" i="27" s="1"/>
  <c r="J292" i="27"/>
  <c r="K292" i="27"/>
  <c r="M292" i="27" s="1"/>
  <c r="C293" i="27"/>
  <c r="K293" i="27" s="1"/>
  <c r="M293" i="27" s="1"/>
  <c r="G293" i="27"/>
  <c r="H293" i="27"/>
  <c r="D294" i="27"/>
  <c r="J294" i="27"/>
  <c r="K294" i="27"/>
  <c r="M294" i="27" s="1"/>
  <c r="D295" i="27"/>
  <c r="E295" i="27" s="1"/>
  <c r="J295" i="27"/>
  <c r="K295" i="27"/>
  <c r="M295" i="27" s="1"/>
  <c r="C297" i="27"/>
  <c r="G297" i="27"/>
  <c r="H297" i="27"/>
  <c r="I297" i="27" s="1"/>
  <c r="D298" i="27"/>
  <c r="E298" i="27" s="1"/>
  <c r="J298" i="27"/>
  <c r="K298" i="27"/>
  <c r="M298" i="27" s="1"/>
  <c r="D299" i="27"/>
  <c r="F299" i="27" s="1"/>
  <c r="J299" i="27"/>
  <c r="K299" i="27"/>
  <c r="M299" i="27" s="1"/>
  <c r="D300" i="27"/>
  <c r="F300" i="27" s="1"/>
  <c r="J300" i="27"/>
  <c r="K300" i="27"/>
  <c r="M300" i="27" s="1"/>
  <c r="C301" i="27"/>
  <c r="K301" i="27" s="1"/>
  <c r="M301" i="27" s="1"/>
  <c r="G301" i="27"/>
  <c r="H301" i="27"/>
  <c r="D302" i="27"/>
  <c r="F302" i="27" s="1"/>
  <c r="J302" i="27"/>
  <c r="K302" i="27"/>
  <c r="M302" i="27" s="1"/>
  <c r="C304" i="27"/>
  <c r="G304" i="27"/>
  <c r="G303" i="27" s="1"/>
  <c r="H304" i="27"/>
  <c r="I304" i="27" s="1"/>
  <c r="D305" i="27"/>
  <c r="J305" i="27"/>
  <c r="K305" i="27"/>
  <c r="M305" i="27" s="1"/>
  <c r="D306" i="27"/>
  <c r="E306" i="27" s="1"/>
  <c r="J306" i="27"/>
  <c r="K306" i="27"/>
  <c r="M306" i="27" s="1"/>
  <c r="D307" i="27"/>
  <c r="E307" i="27" s="1"/>
  <c r="I307" i="27"/>
  <c r="J307" i="27"/>
  <c r="K307" i="27"/>
  <c r="M307" i="27" s="1"/>
  <c r="C308" i="27"/>
  <c r="K308" i="27" s="1"/>
  <c r="M308" i="27" s="1"/>
  <c r="H308" i="27"/>
  <c r="J308" i="27" s="1"/>
  <c r="D309" i="27"/>
  <c r="E309" i="27" s="1"/>
  <c r="E308" i="27" s="1"/>
  <c r="I309" i="27"/>
  <c r="J309" i="27"/>
  <c r="K309" i="27"/>
  <c r="M309" i="27" s="1"/>
  <c r="K310" i="27"/>
  <c r="M310" i="27" s="1"/>
  <c r="B314" i="27"/>
  <c r="F355" i="27" s="1"/>
  <c r="D314" i="27"/>
  <c r="D355" i="27" s="1"/>
  <c r="B315" i="27"/>
  <c r="F356" i="27" s="1"/>
  <c r="D315" i="27"/>
  <c r="D356" i="27" s="1"/>
  <c r="D316" i="27"/>
  <c r="H316" i="27" s="1"/>
  <c r="D317" i="27"/>
  <c r="H317" i="27" s="1"/>
  <c r="F318" i="27"/>
  <c r="H318" i="27" s="1"/>
  <c r="B320" i="27"/>
  <c r="F320" i="27"/>
  <c r="B322" i="27"/>
  <c r="F322" i="27"/>
  <c r="F325" i="27" s="1"/>
  <c r="H328" i="27"/>
  <c r="D331" i="27"/>
  <c r="H331" i="27" s="1"/>
  <c r="F334" i="27"/>
  <c r="F361" i="27" s="1"/>
  <c r="H339" i="27"/>
  <c r="D340" i="27"/>
  <c r="H340" i="27" s="1"/>
  <c r="H351" i="27"/>
  <c r="H354" i="27"/>
  <c r="F357" i="27"/>
  <c r="F358" i="27"/>
  <c r="F359" i="27"/>
  <c r="D360" i="27"/>
  <c r="D363" i="27"/>
  <c r="D365" i="27"/>
  <c r="D366" i="27"/>
  <c r="F366" i="27"/>
  <c r="F367" i="27"/>
  <c r="F369" i="27"/>
  <c r="F370" i="27"/>
  <c r="F372" i="27"/>
  <c r="F373" i="27"/>
  <c r="F374" i="27"/>
  <c r="F376" i="27"/>
  <c r="I290" i="27" l="1"/>
  <c r="I255" i="27"/>
  <c r="I301" i="27"/>
  <c r="I50" i="27"/>
  <c r="I27" i="27"/>
  <c r="I29" i="27"/>
  <c r="I293" i="27"/>
  <c r="I25" i="27"/>
  <c r="I271" i="27"/>
  <c r="I252" i="27"/>
  <c r="I250" i="27"/>
  <c r="I235" i="27"/>
  <c r="I231" i="27"/>
  <c r="I225" i="27"/>
  <c r="I223" i="27"/>
  <c r="I215" i="27"/>
  <c r="I212" i="27"/>
  <c r="I142" i="27"/>
  <c r="I132" i="27"/>
  <c r="I130" i="27"/>
  <c r="I128" i="27"/>
  <c r="I126" i="27"/>
  <c r="I124" i="27"/>
  <c r="I91" i="27"/>
  <c r="I87" i="27"/>
  <c r="I177" i="27"/>
  <c r="I165" i="27"/>
  <c r="I158" i="27"/>
  <c r="I89" i="27"/>
  <c r="I72" i="27"/>
  <c r="I66" i="27"/>
  <c r="I246" i="27"/>
  <c r="I241" i="27"/>
  <c r="I228" i="27"/>
  <c r="H201" i="27"/>
  <c r="I201" i="27" s="1"/>
  <c r="I203" i="27"/>
  <c r="I191" i="27"/>
  <c r="I145" i="27"/>
  <c r="H218" i="27"/>
  <c r="G218" i="27" s="1"/>
  <c r="G217" i="27" s="1"/>
  <c r="G214" i="27" s="1"/>
  <c r="I220" i="27"/>
  <c r="I19" i="27"/>
  <c r="I267" i="27"/>
  <c r="I259" i="27"/>
  <c r="I181" i="27"/>
  <c r="I79" i="27"/>
  <c r="I261" i="27"/>
  <c r="I170" i="27"/>
  <c r="I90" i="27"/>
  <c r="I81" i="27"/>
  <c r="I63" i="27"/>
  <c r="H263" i="27"/>
  <c r="I264" i="27"/>
  <c r="I97" i="27"/>
  <c r="I69" i="27"/>
  <c r="I54" i="27"/>
  <c r="I45" i="27"/>
  <c r="I33" i="27"/>
  <c r="E85" i="27"/>
  <c r="D333" i="27"/>
  <c r="H333" i="27" s="1"/>
  <c r="E302" i="27"/>
  <c r="E301" i="27" s="1"/>
  <c r="E300" i="27"/>
  <c r="F295" i="27"/>
  <c r="E291" i="27"/>
  <c r="E287" i="27"/>
  <c r="E286" i="27" s="1"/>
  <c r="E285" i="27" s="1"/>
  <c r="E284" i="27" s="1"/>
  <c r="E122" i="27"/>
  <c r="F122" i="27"/>
  <c r="J50" i="27"/>
  <c r="J231" i="27"/>
  <c r="G123" i="27"/>
  <c r="G78" i="27" s="1"/>
  <c r="L207" i="27"/>
  <c r="D183" i="27"/>
  <c r="L183" i="27" s="1"/>
  <c r="C176" i="27"/>
  <c r="C266" i="27"/>
  <c r="C13" i="27" s="1"/>
  <c r="L221" i="27"/>
  <c r="M221" i="27" s="1"/>
  <c r="D329" i="27"/>
  <c r="H329" i="27" s="1"/>
  <c r="L35" i="27"/>
  <c r="M35" i="27" s="1"/>
  <c r="L270" i="27"/>
  <c r="M270" i="27" s="1"/>
  <c r="D324" i="27"/>
  <c r="H324" i="27" s="1"/>
  <c r="D342" i="27"/>
  <c r="H342" i="27" s="1"/>
  <c r="K286" i="27"/>
  <c r="M286" i="27" s="1"/>
  <c r="J79" i="27"/>
  <c r="C303" i="27"/>
  <c r="K303" i="27" s="1"/>
  <c r="M303" i="27" s="1"/>
  <c r="L232" i="27"/>
  <c r="M232" i="27" s="1"/>
  <c r="L80" i="27"/>
  <c r="M80" i="27" s="1"/>
  <c r="L24" i="27"/>
  <c r="M24" i="27" s="1"/>
  <c r="F24" i="27"/>
  <c r="J290" i="27"/>
  <c r="D344" i="27"/>
  <c r="H344" i="27" s="1"/>
  <c r="F336" i="27"/>
  <c r="H336" i="27" s="1"/>
  <c r="L272" i="27"/>
  <c r="F79" i="27"/>
  <c r="L164" i="27"/>
  <c r="M164" i="27" s="1"/>
  <c r="H366" i="27"/>
  <c r="F134" i="27"/>
  <c r="L51" i="27"/>
  <c r="M51" i="27" s="1"/>
  <c r="J301" i="27"/>
  <c r="G296" i="27"/>
  <c r="D286" i="27"/>
  <c r="D285" i="27" s="1"/>
  <c r="D284" i="27" s="1"/>
  <c r="E264" i="27"/>
  <c r="E263" i="27" s="1"/>
  <c r="E12" i="27" s="1"/>
  <c r="D264" i="27"/>
  <c r="D263" i="27" s="1"/>
  <c r="D12" i="27" s="1"/>
  <c r="F12" i="27" s="1"/>
  <c r="F306" i="27"/>
  <c r="C296" i="27"/>
  <c r="K296" i="27" s="1"/>
  <c r="M296" i="27" s="1"/>
  <c r="D293" i="27"/>
  <c r="F293" i="27" s="1"/>
  <c r="F360" i="27"/>
  <c r="H360" i="27" s="1"/>
  <c r="K297" i="27"/>
  <c r="M297" i="27" s="1"/>
  <c r="L275" i="27"/>
  <c r="L227" i="27"/>
  <c r="K220" i="27"/>
  <c r="C218" i="27"/>
  <c r="E155" i="27"/>
  <c r="E142" i="27"/>
  <c r="H245" i="27"/>
  <c r="J25" i="27"/>
  <c r="L117" i="27"/>
  <c r="D195" i="27"/>
  <c r="F195" i="27" s="1"/>
  <c r="H356" i="27"/>
  <c r="L118" i="27"/>
  <c r="M118" i="27" s="1"/>
  <c r="J39" i="27"/>
  <c r="D345" i="27"/>
  <c r="K39" i="27"/>
  <c r="L159" i="27"/>
  <c r="M159" i="27" s="1"/>
  <c r="H296" i="27"/>
  <c r="H289" i="27"/>
  <c r="L122" i="27"/>
  <c r="M122" i="27" s="1"/>
  <c r="D304" i="27"/>
  <c r="F294" i="27"/>
  <c r="F371" i="27"/>
  <c r="K304" i="27"/>
  <c r="M304" i="27" s="1"/>
  <c r="E294" i="27"/>
  <c r="E293" i="27" s="1"/>
  <c r="J293" i="27"/>
  <c r="L256" i="27"/>
  <c r="M256" i="27" s="1"/>
  <c r="L247" i="27"/>
  <c r="M247" i="27" s="1"/>
  <c r="H234" i="27"/>
  <c r="L229" i="27"/>
  <c r="M229" i="27" s="1"/>
  <c r="E228" i="27"/>
  <c r="J228" i="27"/>
  <c r="E225" i="27"/>
  <c r="L198" i="27"/>
  <c r="M198" i="27" s="1"/>
  <c r="L162" i="27"/>
  <c r="L161" i="27"/>
  <c r="M161" i="27" s="1"/>
  <c r="K134" i="27"/>
  <c r="L99" i="27"/>
  <c r="L58" i="27"/>
  <c r="F55" i="27"/>
  <c r="E50" i="27"/>
  <c r="L34" i="27"/>
  <c r="M34" i="27" s="1"/>
  <c r="K27" i="27"/>
  <c r="L26" i="27"/>
  <c r="M26" i="27" s="1"/>
  <c r="D63" i="27"/>
  <c r="F63" i="27" s="1"/>
  <c r="L52" i="27"/>
  <c r="M52" i="27" s="1"/>
  <c r="D25" i="27"/>
  <c r="F25" i="27" s="1"/>
  <c r="F305" i="27"/>
  <c r="L257" i="27"/>
  <c r="M257" i="27" s="1"/>
  <c r="L236" i="27"/>
  <c r="I308" i="27"/>
  <c r="E305" i="27"/>
  <c r="E304" i="27" s="1"/>
  <c r="E303" i="27" s="1"/>
  <c r="E299" i="27"/>
  <c r="F292" i="27"/>
  <c r="D290" i="27"/>
  <c r="C289" i="27"/>
  <c r="F271" i="27"/>
  <c r="L268" i="27"/>
  <c r="G266" i="27"/>
  <c r="G245" i="27"/>
  <c r="J246" i="27"/>
  <c r="J241" i="27"/>
  <c r="L208" i="27"/>
  <c r="L186" i="27"/>
  <c r="M186" i="27" s="1"/>
  <c r="K170" i="27"/>
  <c r="E165" i="27"/>
  <c r="L163" i="27"/>
  <c r="M163" i="27" s="1"/>
  <c r="E134" i="27"/>
  <c r="J134" i="27"/>
  <c r="L129" i="27"/>
  <c r="M129" i="27" s="1"/>
  <c r="J128" i="27"/>
  <c r="F58" i="27"/>
  <c r="D57" i="27"/>
  <c r="D56" i="27" s="1"/>
  <c r="F56" i="27" s="1"/>
  <c r="L55" i="27"/>
  <c r="J45" i="27"/>
  <c r="J27" i="27"/>
  <c r="J165" i="27"/>
  <c r="F326" i="27"/>
  <c r="H315" i="27"/>
  <c r="E271" i="27"/>
  <c r="K269" i="27"/>
  <c r="J259" i="27"/>
  <c r="J250" i="27"/>
  <c r="J235" i="27"/>
  <c r="L213" i="27"/>
  <c r="L199" i="27"/>
  <c r="M199" i="27" s="1"/>
  <c r="J184" i="27"/>
  <c r="G183" i="27"/>
  <c r="I183" i="27" s="1"/>
  <c r="G169" i="27"/>
  <c r="D255" i="27"/>
  <c r="F255" i="27" s="1"/>
  <c r="D367" i="27"/>
  <c r="H367" i="27" s="1"/>
  <c r="L274" i="27"/>
  <c r="E269" i="27"/>
  <c r="D267" i="27"/>
  <c r="F267" i="27" s="1"/>
  <c r="E261" i="27"/>
  <c r="L258" i="27"/>
  <c r="M258" i="27" s="1"/>
  <c r="L249" i="27"/>
  <c r="M249" i="27" s="1"/>
  <c r="L230" i="27"/>
  <c r="M230" i="27" s="1"/>
  <c r="D228" i="27"/>
  <c r="F228" i="27" s="1"/>
  <c r="L209" i="27"/>
  <c r="J195" i="27"/>
  <c r="L64" i="27"/>
  <c r="M64" i="27" s="1"/>
  <c r="L168" i="27"/>
  <c r="M168" i="27" s="1"/>
  <c r="L160" i="27"/>
  <c r="M160" i="27" s="1"/>
  <c r="L141" i="27"/>
  <c r="L135" i="27"/>
  <c r="M135" i="27" s="1"/>
  <c r="E79" i="27"/>
  <c r="L65" i="27"/>
  <c r="M65" i="27" s="1"/>
  <c r="D54" i="27"/>
  <c r="F54" i="27" s="1"/>
  <c r="D50" i="27"/>
  <c r="D59" i="27" s="1"/>
  <c r="D11" i="27" s="1"/>
  <c r="C144" i="27"/>
  <c r="K144" i="27" s="1"/>
  <c r="C75" i="27"/>
  <c r="K75" i="27" s="1"/>
  <c r="H38" i="27"/>
  <c r="D33" i="27"/>
  <c r="L33" i="27" s="1"/>
  <c r="D158" i="27"/>
  <c r="F158" i="27" s="1"/>
  <c r="D142" i="27"/>
  <c r="F142" i="27" s="1"/>
  <c r="L137" i="27"/>
  <c r="M137" i="27" s="1"/>
  <c r="E124" i="27"/>
  <c r="J69" i="27"/>
  <c r="L68" i="27"/>
  <c r="M68" i="27" s="1"/>
  <c r="E66" i="27"/>
  <c r="K63" i="27"/>
  <c r="L271" i="27"/>
  <c r="L265" i="27"/>
  <c r="J269" i="27"/>
  <c r="F348" i="27"/>
  <c r="F375" i="27" s="1"/>
  <c r="E267" i="27"/>
  <c r="E266" i="27" s="1"/>
  <c r="J267" i="27"/>
  <c r="H266" i="27"/>
  <c r="H254" i="27"/>
  <c r="E255" i="27"/>
  <c r="E254" i="27" s="1"/>
  <c r="C254" i="27"/>
  <c r="K254" i="27" s="1"/>
  <c r="J255" i="27"/>
  <c r="K252" i="27"/>
  <c r="E252" i="27"/>
  <c r="D246" i="27"/>
  <c r="F246" i="27" s="1"/>
  <c r="L248" i="27"/>
  <c r="M248" i="27" s="1"/>
  <c r="K241" i="27"/>
  <c r="L242" i="27"/>
  <c r="M242" i="27" s="1"/>
  <c r="C234" i="27"/>
  <c r="K234" i="27" s="1"/>
  <c r="D241" i="27"/>
  <c r="F241" i="27" s="1"/>
  <c r="L243" i="27"/>
  <c r="M243" i="27" s="1"/>
  <c r="D235" i="27"/>
  <c r="G234" i="27"/>
  <c r="J234" i="27" s="1"/>
  <c r="F235" i="27"/>
  <c r="D231" i="27"/>
  <c r="F231" i="27" s="1"/>
  <c r="C222" i="27"/>
  <c r="K222" i="27" s="1"/>
  <c r="J225" i="27"/>
  <c r="D225" i="27"/>
  <c r="F225" i="27" s="1"/>
  <c r="H222" i="27"/>
  <c r="G222" i="27"/>
  <c r="L226" i="27"/>
  <c r="M226" i="27" s="1"/>
  <c r="K223" i="27"/>
  <c r="E223" i="27"/>
  <c r="D220" i="27"/>
  <c r="J220" i="27"/>
  <c r="K215" i="27"/>
  <c r="E215" i="27"/>
  <c r="K203" i="27"/>
  <c r="K201" i="27" s="1"/>
  <c r="J203" i="27"/>
  <c r="J201" i="27" s="1"/>
  <c r="F341" i="27"/>
  <c r="H341" i="27" s="1"/>
  <c r="G190" i="27"/>
  <c r="K195" i="27"/>
  <c r="C190" i="27"/>
  <c r="K190" i="27" s="1"/>
  <c r="H190" i="27"/>
  <c r="J191" i="27"/>
  <c r="K177" i="27"/>
  <c r="J170" i="27"/>
  <c r="L166" i="27"/>
  <c r="M166" i="27" s="1"/>
  <c r="J155" i="27"/>
  <c r="H144" i="27"/>
  <c r="G144" i="27"/>
  <c r="D335" i="27"/>
  <c r="D362" i="27" s="1"/>
  <c r="D349" i="27"/>
  <c r="H349" i="27" s="1"/>
  <c r="J142" i="27"/>
  <c r="L143" i="27"/>
  <c r="M143" i="27" s="1"/>
  <c r="L138" i="27"/>
  <c r="M138" i="27" s="1"/>
  <c r="K132" i="27"/>
  <c r="F128" i="27"/>
  <c r="L128" i="27"/>
  <c r="M128" i="27" s="1"/>
  <c r="E128" i="27"/>
  <c r="D126" i="27"/>
  <c r="L126" i="27" s="1"/>
  <c r="M126" i="27" s="1"/>
  <c r="L127" i="27"/>
  <c r="M127" i="27" s="1"/>
  <c r="L119" i="27"/>
  <c r="M119" i="27" s="1"/>
  <c r="L121" i="27"/>
  <c r="M121" i="27" s="1"/>
  <c r="L113" i="27"/>
  <c r="K97" i="27"/>
  <c r="K90" i="27"/>
  <c r="J90" i="27"/>
  <c r="K85" i="27"/>
  <c r="L79" i="27"/>
  <c r="M79" i="27" s="1"/>
  <c r="C38" i="27"/>
  <c r="K38" i="27" s="1"/>
  <c r="L37" i="27"/>
  <c r="M37" i="27" s="1"/>
  <c r="K33" i="27"/>
  <c r="E33" i="27"/>
  <c r="D29" i="27"/>
  <c r="L29" i="27" s="1"/>
  <c r="M29" i="27" s="1"/>
  <c r="D359" i="27"/>
  <c r="H359" i="27" s="1"/>
  <c r="E24" i="27"/>
  <c r="E23" i="27" s="1"/>
  <c r="F23" i="27" s="1"/>
  <c r="J23" i="27"/>
  <c r="E132" i="27"/>
  <c r="L36" i="27"/>
  <c r="M36" i="27" s="1"/>
  <c r="J33" i="27"/>
  <c r="L74" i="27"/>
  <c r="J81" i="27"/>
  <c r="G38" i="27"/>
  <c r="H176" i="27"/>
  <c r="D136" i="27"/>
  <c r="L136" i="27" s="1"/>
  <c r="M136" i="27" s="1"/>
  <c r="L139" i="27"/>
  <c r="M139" i="27" s="1"/>
  <c r="J136" i="27"/>
  <c r="D87" i="27"/>
  <c r="F87" i="27" s="1"/>
  <c r="L88" i="27"/>
  <c r="M88" i="27" s="1"/>
  <c r="D72" i="27"/>
  <c r="L72" i="27" s="1"/>
  <c r="J66" i="27"/>
  <c r="L67" i="27"/>
  <c r="M67" i="27" s="1"/>
  <c r="D66" i="27"/>
  <c r="F66" i="27" s="1"/>
  <c r="J63" i="27"/>
  <c r="C123" i="27"/>
  <c r="K123" i="27" s="1"/>
  <c r="K145" i="27"/>
  <c r="D145" i="27"/>
  <c r="F145" i="27" s="1"/>
  <c r="L152" i="27"/>
  <c r="J87" i="27"/>
  <c r="E181" i="27"/>
  <c r="D177" i="27"/>
  <c r="L177" i="27" s="1"/>
  <c r="L167" i="27"/>
  <c r="M167" i="27" s="1"/>
  <c r="D165" i="27"/>
  <c r="H157" i="27"/>
  <c r="J158" i="27"/>
  <c r="J130" i="27"/>
  <c r="J109" i="27"/>
  <c r="D109" i="27"/>
  <c r="L109" i="27" s="1"/>
  <c r="M109" i="27" s="1"/>
  <c r="L98" i="27"/>
  <c r="M98" i="27" s="1"/>
  <c r="J97" i="27"/>
  <c r="D91" i="27"/>
  <c r="L91" i="27" s="1"/>
  <c r="M91" i="27" s="1"/>
  <c r="J89" i="27"/>
  <c r="J29" i="27"/>
  <c r="D19" i="27"/>
  <c r="L19" i="27" s="1"/>
  <c r="M19" i="27" s="1"/>
  <c r="E20" i="27"/>
  <c r="E19" i="27" s="1"/>
  <c r="F212" i="27"/>
  <c r="L212" i="27"/>
  <c r="K285" i="27"/>
  <c r="M285" i="27" s="1"/>
  <c r="C284" i="27"/>
  <c r="H12" i="27"/>
  <c r="L263" i="27"/>
  <c r="L261" i="27"/>
  <c r="M261" i="27" s="1"/>
  <c r="F261" i="27"/>
  <c r="E246" i="27"/>
  <c r="L223" i="27"/>
  <c r="F223" i="27"/>
  <c r="L215" i="27"/>
  <c r="F215" i="27"/>
  <c r="E177" i="27"/>
  <c r="D374" i="27"/>
  <c r="H374" i="27" s="1"/>
  <c r="H347" i="27"/>
  <c r="E69" i="27"/>
  <c r="C59" i="27"/>
  <c r="E191" i="27"/>
  <c r="E290" i="27"/>
  <c r="L252" i="27"/>
  <c r="F252" i="27"/>
  <c r="K165" i="27"/>
  <c r="C157" i="27"/>
  <c r="K157" i="27" s="1"/>
  <c r="L155" i="27"/>
  <c r="M155" i="27" s="1"/>
  <c r="F155" i="27"/>
  <c r="L132" i="27"/>
  <c r="F132" i="27"/>
  <c r="L85" i="27"/>
  <c r="F85" i="27"/>
  <c r="D358" i="27"/>
  <c r="H358" i="27" s="1"/>
  <c r="H330" i="27"/>
  <c r="E81" i="27"/>
  <c r="E45" i="27"/>
  <c r="E39" i="27"/>
  <c r="F304" i="27"/>
  <c r="H338" i="27"/>
  <c r="F365" i="27"/>
  <c r="H365" i="27" s="1"/>
  <c r="G157" i="27"/>
  <c r="K289" i="27"/>
  <c r="M289" i="27" s="1"/>
  <c r="G284" i="27"/>
  <c r="E13" i="27"/>
  <c r="L181" i="27"/>
  <c r="M181" i="27" s="1"/>
  <c r="F181" i="27"/>
  <c r="E170" i="27"/>
  <c r="E169" i="27" s="1"/>
  <c r="L124" i="27"/>
  <c r="M124" i="27" s="1"/>
  <c r="F124" i="27"/>
  <c r="D368" i="27"/>
  <c r="H321" i="27"/>
  <c r="J19" i="27"/>
  <c r="L206" i="27"/>
  <c r="G263" i="27"/>
  <c r="G12" i="27" s="1"/>
  <c r="J261" i="27"/>
  <c r="G254" i="27"/>
  <c r="J145" i="27"/>
  <c r="J132" i="27"/>
  <c r="D89" i="27"/>
  <c r="J85" i="27"/>
  <c r="L134" i="27"/>
  <c r="L73" i="27"/>
  <c r="L23" i="27"/>
  <c r="M23" i="27" s="1"/>
  <c r="B325" i="27"/>
  <c r="D320" i="27"/>
  <c r="J304" i="27"/>
  <c r="H303" i="27"/>
  <c r="I303" i="27" s="1"/>
  <c r="J252" i="27"/>
  <c r="J215" i="27"/>
  <c r="J181" i="27"/>
  <c r="J177" i="27"/>
  <c r="J124" i="27"/>
  <c r="J91" i="27"/>
  <c r="D373" i="27"/>
  <c r="H373" i="27" s="1"/>
  <c r="D357" i="27"/>
  <c r="H357" i="27" s="1"/>
  <c r="H355" i="27"/>
  <c r="D343" i="27"/>
  <c r="D337" i="27"/>
  <c r="F335" i="27"/>
  <c r="F362" i="27" s="1"/>
  <c r="D334" i="27"/>
  <c r="H322" i="27"/>
  <c r="H314" i="27"/>
  <c r="F309" i="27"/>
  <c r="F307" i="27"/>
  <c r="D301" i="27"/>
  <c r="F301" i="27" s="1"/>
  <c r="F298" i="27"/>
  <c r="G289" i="27"/>
  <c r="J286" i="27"/>
  <c r="H285" i="27"/>
  <c r="I285" i="27" s="1"/>
  <c r="L278" i="27"/>
  <c r="M278" i="27" s="1"/>
  <c r="F269" i="27"/>
  <c r="L260" i="27"/>
  <c r="M260" i="27" s="1"/>
  <c r="D259" i="27"/>
  <c r="L251" i="27"/>
  <c r="M251" i="27" s="1"/>
  <c r="D250" i="27"/>
  <c r="L211" i="27"/>
  <c r="M211" i="27" s="1"/>
  <c r="L210" i="27"/>
  <c r="M210" i="27" s="1"/>
  <c r="L205" i="27"/>
  <c r="M205" i="27" s="1"/>
  <c r="D203" i="27"/>
  <c r="L194" i="27"/>
  <c r="M194" i="27" s="1"/>
  <c r="L193" i="27"/>
  <c r="M193" i="27" s="1"/>
  <c r="L192" i="27"/>
  <c r="M192" i="27" s="1"/>
  <c r="D191" i="27"/>
  <c r="L180" i="27"/>
  <c r="M180" i="27" s="1"/>
  <c r="L179" i="27"/>
  <c r="M179" i="27" s="1"/>
  <c r="L174" i="27"/>
  <c r="M174" i="27" s="1"/>
  <c r="L172" i="27"/>
  <c r="M172" i="27" s="1"/>
  <c r="L171" i="27"/>
  <c r="M171" i="27" s="1"/>
  <c r="D170" i="27"/>
  <c r="L153" i="27"/>
  <c r="M153" i="27" s="1"/>
  <c r="L131" i="27"/>
  <c r="M131" i="27" s="1"/>
  <c r="D130" i="27"/>
  <c r="J126" i="27"/>
  <c r="H123" i="27"/>
  <c r="I123" i="27" s="1"/>
  <c r="L116" i="27"/>
  <c r="M116" i="27" s="1"/>
  <c r="L115" i="27"/>
  <c r="M115" i="27" s="1"/>
  <c r="L114" i="27"/>
  <c r="M114" i="27" s="1"/>
  <c r="L108" i="27"/>
  <c r="M108" i="27" s="1"/>
  <c r="L107" i="27"/>
  <c r="M107" i="27" s="1"/>
  <c r="L106" i="27"/>
  <c r="M106" i="27" s="1"/>
  <c r="L105" i="27"/>
  <c r="M105" i="27" s="1"/>
  <c r="L104" i="27"/>
  <c r="M104" i="27" s="1"/>
  <c r="L103" i="27"/>
  <c r="M103" i="27" s="1"/>
  <c r="D90" i="27"/>
  <c r="L84" i="27"/>
  <c r="M84" i="27" s="1"/>
  <c r="L83" i="27"/>
  <c r="M83" i="27" s="1"/>
  <c r="L82" i="27"/>
  <c r="M82" i="27" s="1"/>
  <c r="D81" i="27"/>
  <c r="G75" i="27"/>
  <c r="F72" i="27"/>
  <c r="L71" i="27"/>
  <c r="M71" i="27" s="1"/>
  <c r="L70" i="27"/>
  <c r="M70" i="27" s="1"/>
  <c r="D69" i="27"/>
  <c r="G59" i="27"/>
  <c r="L47" i="27"/>
  <c r="M47" i="27" s="1"/>
  <c r="L46" i="27"/>
  <c r="M46" i="27" s="1"/>
  <c r="D45" i="27"/>
  <c r="L44" i="27"/>
  <c r="M44" i="27" s="1"/>
  <c r="L43" i="27"/>
  <c r="M43" i="27" s="1"/>
  <c r="L42" i="27"/>
  <c r="M42" i="27" s="1"/>
  <c r="L41" i="27"/>
  <c r="M41" i="27" s="1"/>
  <c r="L40" i="27"/>
  <c r="M40" i="27" s="1"/>
  <c r="D39" i="27"/>
  <c r="L28" i="27"/>
  <c r="M28" i="27" s="1"/>
  <c r="D27" i="27"/>
  <c r="L27" i="27" s="1"/>
  <c r="L21" i="27"/>
  <c r="M21" i="27" s="1"/>
  <c r="F21" i="27"/>
  <c r="L20" i="27"/>
  <c r="M20" i="27" s="1"/>
  <c r="H13" i="27"/>
  <c r="D308" i="27"/>
  <c r="F308" i="27" s="1"/>
  <c r="L269" i="27"/>
  <c r="D97" i="27"/>
  <c r="F97" i="27" s="1"/>
  <c r="B326" i="27"/>
  <c r="D297" i="27"/>
  <c r="C245" i="27"/>
  <c r="J223" i="27"/>
  <c r="L204" i="27"/>
  <c r="L178" i="27"/>
  <c r="L102" i="27"/>
  <c r="H75" i="27"/>
  <c r="H53" i="27"/>
  <c r="I53" i="27" s="1"/>
  <c r="J297" i="27"/>
  <c r="L262" i="27"/>
  <c r="M262" i="27" s="1"/>
  <c r="L253" i="27"/>
  <c r="M253" i="27" s="1"/>
  <c r="L240" i="27"/>
  <c r="M240" i="27" s="1"/>
  <c r="L239" i="27"/>
  <c r="M239" i="27" s="1"/>
  <c r="L238" i="27"/>
  <c r="M238" i="27" s="1"/>
  <c r="L237" i="27"/>
  <c r="M237" i="27" s="1"/>
  <c r="L224" i="27"/>
  <c r="M224" i="27" s="1"/>
  <c r="L216" i="27"/>
  <c r="M216" i="27" s="1"/>
  <c r="E212" i="27"/>
  <c r="L196" i="27"/>
  <c r="M196" i="27" s="1"/>
  <c r="L182" i="27"/>
  <c r="M182" i="27" s="1"/>
  <c r="L156" i="27"/>
  <c r="M156" i="27" s="1"/>
  <c r="L151" i="27"/>
  <c r="M151" i="27" s="1"/>
  <c r="L150" i="27"/>
  <c r="M150" i="27" s="1"/>
  <c r="L149" i="27"/>
  <c r="M149" i="27" s="1"/>
  <c r="L148" i="27"/>
  <c r="M148" i="27" s="1"/>
  <c r="L147" i="27"/>
  <c r="M147" i="27" s="1"/>
  <c r="L146" i="27"/>
  <c r="M146" i="27" s="1"/>
  <c r="L133" i="27"/>
  <c r="M133" i="27" s="1"/>
  <c r="L125" i="27"/>
  <c r="M125" i="27" s="1"/>
  <c r="L112" i="27"/>
  <c r="M112" i="27" s="1"/>
  <c r="L111" i="27"/>
  <c r="M111" i="27" s="1"/>
  <c r="L110" i="27"/>
  <c r="M110" i="27" s="1"/>
  <c r="L101" i="27"/>
  <c r="M101" i="27" s="1"/>
  <c r="L100" i="27"/>
  <c r="M100" i="27" s="1"/>
  <c r="L96" i="27"/>
  <c r="M96" i="27" s="1"/>
  <c r="L94" i="27"/>
  <c r="M94" i="27" s="1"/>
  <c r="L93" i="27"/>
  <c r="M93" i="27" s="1"/>
  <c r="L92" i="27"/>
  <c r="M92" i="27" s="1"/>
  <c r="L86" i="27"/>
  <c r="M86" i="27" s="1"/>
  <c r="L49" i="27"/>
  <c r="M49" i="27" s="1"/>
  <c r="L32" i="27"/>
  <c r="M32" i="27" s="1"/>
  <c r="L31" i="27"/>
  <c r="M31" i="27" s="1"/>
  <c r="L30" i="27"/>
  <c r="M30" i="27" s="1"/>
  <c r="F20" i="27"/>
  <c r="G176" i="27" l="1"/>
  <c r="J218" i="27"/>
  <c r="F363" i="27"/>
  <c r="H363" i="27" s="1"/>
  <c r="I296" i="27"/>
  <c r="K266" i="27"/>
  <c r="D53" i="27"/>
  <c r="F53" i="27" s="1"/>
  <c r="J254" i="27"/>
  <c r="I176" i="27"/>
  <c r="I245" i="27"/>
  <c r="I190" i="27"/>
  <c r="H22" i="27"/>
  <c r="I38" i="27"/>
  <c r="J266" i="27"/>
  <c r="I266" i="27"/>
  <c r="I75" i="27"/>
  <c r="I222" i="27"/>
  <c r="I234" i="27"/>
  <c r="I263" i="27"/>
  <c r="I157" i="27"/>
  <c r="I144" i="27"/>
  <c r="I254" i="27"/>
  <c r="C217" i="27"/>
  <c r="I289" i="27"/>
  <c r="H217" i="27"/>
  <c r="I218" i="27"/>
  <c r="D218" i="27"/>
  <c r="F218" i="27" s="1"/>
  <c r="J169" i="27"/>
  <c r="I169" i="27"/>
  <c r="D266" i="27"/>
  <c r="D13" i="27" s="1"/>
  <c r="F13" i="27" s="1"/>
  <c r="L228" i="27"/>
  <c r="M228" i="27" s="1"/>
  <c r="L195" i="27"/>
  <c r="M195" i="27" s="1"/>
  <c r="M252" i="27"/>
  <c r="L264" i="27"/>
  <c r="D289" i="27"/>
  <c r="E297" i="27"/>
  <c r="E296" i="27" s="1"/>
  <c r="L54" i="27"/>
  <c r="C288" i="27"/>
  <c r="K288" i="27" s="1"/>
  <c r="M288" i="27" s="1"/>
  <c r="J296" i="27"/>
  <c r="F290" i="27"/>
  <c r="L184" i="27"/>
  <c r="L63" i="27"/>
  <c r="M63" i="27" s="1"/>
  <c r="F286" i="27"/>
  <c r="D325" i="27"/>
  <c r="H325" i="27" s="1"/>
  <c r="F59" i="27"/>
  <c r="J183" i="27"/>
  <c r="L25" i="27"/>
  <c r="M25" i="27" s="1"/>
  <c r="E222" i="27"/>
  <c r="L267" i="27"/>
  <c r="M267" i="27" s="1"/>
  <c r="F50" i="27"/>
  <c r="M269" i="27"/>
  <c r="L273" i="27"/>
  <c r="E241" i="27"/>
  <c r="E183" i="27"/>
  <c r="E176" i="27" s="1"/>
  <c r="D369" i="27"/>
  <c r="H369" i="27" s="1"/>
  <c r="E59" i="27"/>
  <c r="E11" i="27" s="1"/>
  <c r="E72" i="27"/>
  <c r="G189" i="27"/>
  <c r="L218" i="27"/>
  <c r="D217" i="27"/>
  <c r="J245" i="27"/>
  <c r="L231" i="27"/>
  <c r="M231" i="27" s="1"/>
  <c r="F285" i="27"/>
  <c r="J144" i="27"/>
  <c r="F126" i="27"/>
  <c r="H233" i="27"/>
  <c r="E245" i="27"/>
  <c r="D371" i="27"/>
  <c r="H371" i="27" s="1"/>
  <c r="J222" i="27"/>
  <c r="L255" i="27"/>
  <c r="M255" i="27" s="1"/>
  <c r="E63" i="27"/>
  <c r="L246" i="27"/>
  <c r="M246" i="27" s="1"/>
  <c r="E235" i="27"/>
  <c r="L56" i="27"/>
  <c r="D176" i="27"/>
  <c r="L176" i="27" s="1"/>
  <c r="E289" i="27"/>
  <c r="E91" i="27"/>
  <c r="L241" i="27"/>
  <c r="M241" i="27" s="1"/>
  <c r="F327" i="27"/>
  <c r="E203" i="27"/>
  <c r="E201" i="27" s="1"/>
  <c r="K218" i="27"/>
  <c r="M27" i="27"/>
  <c r="E158" i="27"/>
  <c r="E157" i="27" s="1"/>
  <c r="M223" i="27"/>
  <c r="E136" i="27"/>
  <c r="E123" i="27" s="1"/>
  <c r="J38" i="27"/>
  <c r="L203" i="27"/>
  <c r="D201" i="27"/>
  <c r="L201" i="27" s="1"/>
  <c r="C8" i="27"/>
  <c r="K8" i="27" s="1"/>
  <c r="H345" i="27"/>
  <c r="D372" i="27"/>
  <c r="H372" i="27" s="1"/>
  <c r="M134" i="27"/>
  <c r="D144" i="27"/>
  <c r="F144" i="27" s="1"/>
  <c r="L145" i="27"/>
  <c r="M145" i="27" s="1"/>
  <c r="L87" i="27"/>
  <c r="M87" i="27" s="1"/>
  <c r="E97" i="27"/>
  <c r="L50" i="27"/>
  <c r="M50" i="27" s="1"/>
  <c r="M132" i="27"/>
  <c r="F57" i="27"/>
  <c r="L57" i="27"/>
  <c r="D376" i="27"/>
  <c r="H376" i="27" s="1"/>
  <c r="D75" i="27"/>
  <c r="D8" i="27" s="1"/>
  <c r="L66" i="27"/>
  <c r="M66" i="27" s="1"/>
  <c r="L158" i="27"/>
  <c r="M158" i="27" s="1"/>
  <c r="E29" i="27"/>
  <c r="F29" i="27" s="1"/>
  <c r="E145" i="27"/>
  <c r="E144" i="27" s="1"/>
  <c r="F33" i="27"/>
  <c r="M33" i="27"/>
  <c r="E109" i="27"/>
  <c r="M85" i="27"/>
  <c r="M215" i="27"/>
  <c r="L266" i="27"/>
  <c r="M266" i="27" s="1"/>
  <c r="L142" i="27"/>
  <c r="M142" i="27" s="1"/>
  <c r="F368" i="27"/>
  <c r="F377" i="27" s="1"/>
  <c r="D234" i="27"/>
  <c r="L235" i="27"/>
  <c r="M235" i="27" s="1"/>
  <c r="L225" i="27"/>
  <c r="M225" i="27" s="1"/>
  <c r="D222" i="27"/>
  <c r="F220" i="27"/>
  <c r="L220" i="27"/>
  <c r="M220" i="27" s="1"/>
  <c r="F350" i="27"/>
  <c r="J190" i="27"/>
  <c r="M177" i="27"/>
  <c r="J123" i="27"/>
  <c r="C78" i="27"/>
  <c r="C188" i="27" s="1"/>
  <c r="C282" i="27" s="1"/>
  <c r="F91" i="27"/>
  <c r="C22" i="27"/>
  <c r="K22" i="27" s="1"/>
  <c r="G22" i="27"/>
  <c r="G48" i="27" s="1"/>
  <c r="G60" i="27" s="1"/>
  <c r="J176" i="27"/>
  <c r="F177" i="27"/>
  <c r="F136" i="27"/>
  <c r="F19" i="27"/>
  <c r="E89" i="27"/>
  <c r="F165" i="27"/>
  <c r="L165" i="27"/>
  <c r="M165" i="27" s="1"/>
  <c r="J157" i="27"/>
  <c r="F109" i="27"/>
  <c r="E38" i="27"/>
  <c r="D296" i="27"/>
  <c r="F296" i="27" s="1"/>
  <c r="F297" i="27"/>
  <c r="I13" i="27"/>
  <c r="L13" i="27"/>
  <c r="L170" i="27"/>
  <c r="M170" i="27" s="1"/>
  <c r="D169" i="27"/>
  <c r="F170" i="27"/>
  <c r="D190" i="27"/>
  <c r="L191" i="27"/>
  <c r="M191" i="27" s="1"/>
  <c r="F191" i="27"/>
  <c r="D245" i="27"/>
  <c r="L250" i="27"/>
  <c r="M250" i="27" s="1"/>
  <c r="F250" i="27"/>
  <c r="H284" i="27"/>
  <c r="I284" i="27" s="1"/>
  <c r="H320" i="27"/>
  <c r="D364" i="27"/>
  <c r="D326" i="27"/>
  <c r="H326" i="27" s="1"/>
  <c r="H78" i="27"/>
  <c r="F289" i="27"/>
  <c r="H288" i="27"/>
  <c r="H335" i="27"/>
  <c r="K284" i="27"/>
  <c r="M284" i="27" s="1"/>
  <c r="D310" i="27"/>
  <c r="F310" i="27" s="1"/>
  <c r="B327" i="27"/>
  <c r="J75" i="27"/>
  <c r="G8" i="27"/>
  <c r="L90" i="27"/>
  <c r="M90" i="27" s="1"/>
  <c r="E90" i="27"/>
  <c r="F90" i="27"/>
  <c r="L130" i="27"/>
  <c r="M130" i="27" s="1"/>
  <c r="F130" i="27"/>
  <c r="D370" i="27"/>
  <c r="H370" i="27" s="1"/>
  <c r="H343" i="27"/>
  <c r="J303" i="27"/>
  <c r="H362" i="27"/>
  <c r="L53" i="27"/>
  <c r="C233" i="27"/>
  <c r="K233" i="27" s="1"/>
  <c r="K245" i="27"/>
  <c r="G11" i="27"/>
  <c r="L81" i="27"/>
  <c r="M81" i="27" s="1"/>
  <c r="F81" i="27"/>
  <c r="M203" i="27"/>
  <c r="M201" i="27" s="1"/>
  <c r="H334" i="27"/>
  <c r="D361" i="27"/>
  <c r="H361" i="27" s="1"/>
  <c r="H59" i="27"/>
  <c r="F89" i="27"/>
  <c r="L89" i="27"/>
  <c r="M89" i="27" s="1"/>
  <c r="L97" i="27"/>
  <c r="M97" i="27" s="1"/>
  <c r="F27" i="27"/>
  <c r="D123" i="27"/>
  <c r="F123" i="27" s="1"/>
  <c r="L12" i="27"/>
  <c r="I12" i="27"/>
  <c r="H8" i="27"/>
  <c r="F39" i="27"/>
  <c r="L39" i="27"/>
  <c r="M39" i="27" s="1"/>
  <c r="D38" i="27"/>
  <c r="F45" i="27"/>
  <c r="L45" i="27"/>
  <c r="M45" i="27" s="1"/>
  <c r="L69" i="27"/>
  <c r="M69" i="27" s="1"/>
  <c r="F69" i="27"/>
  <c r="F75" i="27" s="1"/>
  <c r="L259" i="27"/>
  <c r="M259" i="27" s="1"/>
  <c r="D254" i="27"/>
  <c r="F259" i="27"/>
  <c r="J289" i="27"/>
  <c r="G288" i="27"/>
  <c r="G188" i="27"/>
  <c r="J285" i="27"/>
  <c r="F284" i="27"/>
  <c r="D303" i="27"/>
  <c r="F303" i="27" s="1"/>
  <c r="C11" i="27"/>
  <c r="K59" i="27"/>
  <c r="G233" i="27"/>
  <c r="E218" i="27" l="1"/>
  <c r="E217" i="27" s="1"/>
  <c r="E214" i="27" s="1"/>
  <c r="I217" i="27"/>
  <c r="H214" i="27"/>
  <c r="J217" i="27"/>
  <c r="I233" i="27"/>
  <c r="J59" i="27"/>
  <c r="I59" i="27"/>
  <c r="I288" i="27"/>
  <c r="J78" i="27"/>
  <c r="I78" i="27"/>
  <c r="E190" i="27"/>
  <c r="E189" i="27" s="1"/>
  <c r="F266" i="27"/>
  <c r="H48" i="27"/>
  <c r="I22" i="27"/>
  <c r="E234" i="27"/>
  <c r="E233" i="27" s="1"/>
  <c r="J233" i="27"/>
  <c r="E288" i="27"/>
  <c r="F8" i="27"/>
  <c r="E75" i="27"/>
  <c r="E8" i="27" s="1"/>
  <c r="J288" i="27"/>
  <c r="M218" i="27"/>
  <c r="J284" i="27"/>
  <c r="L217" i="27"/>
  <c r="F217" i="27"/>
  <c r="D214" i="27"/>
  <c r="K217" i="27"/>
  <c r="C214" i="27"/>
  <c r="F337" i="27"/>
  <c r="E22" i="27"/>
  <c r="E48" i="27" s="1"/>
  <c r="E10" i="27" s="1"/>
  <c r="E9" i="27" s="1"/>
  <c r="L75" i="27"/>
  <c r="M75" i="27" s="1"/>
  <c r="C48" i="27"/>
  <c r="C60" i="27" s="1"/>
  <c r="K60" i="27" s="1"/>
  <c r="L144" i="27"/>
  <c r="M144" i="27" s="1"/>
  <c r="K78" i="27"/>
  <c r="E78" i="27"/>
  <c r="E188" i="27" s="1"/>
  <c r="H368" i="27"/>
  <c r="F234" i="27"/>
  <c r="L234" i="27"/>
  <c r="M234" i="27" s="1"/>
  <c r="F222" i="27"/>
  <c r="L222" i="27"/>
  <c r="M222" i="27" s="1"/>
  <c r="J22" i="27"/>
  <c r="F254" i="27"/>
  <c r="L254" i="27"/>
  <c r="M254" i="27" s="1"/>
  <c r="F38" i="27"/>
  <c r="L38" i="27"/>
  <c r="M38" i="27" s="1"/>
  <c r="H11" i="27"/>
  <c r="H60" i="27"/>
  <c r="L59" i="27"/>
  <c r="M59" i="27" s="1"/>
  <c r="H310" i="27"/>
  <c r="H188" i="27"/>
  <c r="L245" i="27"/>
  <c r="M245" i="27" s="1"/>
  <c r="D233" i="27"/>
  <c r="F245" i="27"/>
  <c r="G15" i="27"/>
  <c r="D78" i="27"/>
  <c r="G277" i="27"/>
  <c r="F169" i="27"/>
  <c r="D157" i="27"/>
  <c r="L169" i="27"/>
  <c r="M169" i="27" s="1"/>
  <c r="K11" i="27"/>
  <c r="N11" i="27"/>
  <c r="L8" i="27"/>
  <c r="M8" i="27" s="1"/>
  <c r="I8" i="27"/>
  <c r="L123" i="27"/>
  <c r="M123" i="27" s="1"/>
  <c r="J8" i="27"/>
  <c r="J48" i="27"/>
  <c r="G6" i="27"/>
  <c r="G10" i="27"/>
  <c r="F11" i="27"/>
  <c r="D22" i="27"/>
  <c r="D288" i="27"/>
  <c r="F190" i="27"/>
  <c r="D189" i="27"/>
  <c r="D277" i="27" s="1"/>
  <c r="D16" i="27" s="1"/>
  <c r="L190" i="27"/>
  <c r="M190" i="27" s="1"/>
  <c r="E15" i="27" l="1"/>
  <c r="I48" i="27"/>
  <c r="H10" i="27"/>
  <c r="H9" i="27" s="1"/>
  <c r="J60" i="27"/>
  <c r="I60" i="27"/>
  <c r="E277" i="27"/>
  <c r="E16" i="27" s="1"/>
  <c r="I214" i="27"/>
  <c r="J214" i="27"/>
  <c r="H189" i="27"/>
  <c r="I188" i="27"/>
  <c r="E60" i="27"/>
  <c r="M217" i="27"/>
  <c r="F364" i="27"/>
  <c r="H337" i="27"/>
  <c r="F352" i="27"/>
  <c r="K214" i="27"/>
  <c r="C189" i="27"/>
  <c r="F189" i="27" s="1"/>
  <c r="F214" i="27"/>
  <c r="L214" i="27"/>
  <c r="K48" i="27"/>
  <c r="D327" i="27"/>
  <c r="H327" i="27" s="1"/>
  <c r="C10" i="27"/>
  <c r="C9" i="27" s="1"/>
  <c r="K9" i="27" s="1"/>
  <c r="E6" i="27"/>
  <c r="J188" i="27"/>
  <c r="D48" i="27"/>
  <c r="L22" i="27"/>
  <c r="M22" i="27" s="1"/>
  <c r="F22" i="27"/>
  <c r="G16" i="27"/>
  <c r="G14" i="27" s="1"/>
  <c r="G282" i="27"/>
  <c r="H15" i="27"/>
  <c r="J15" i="27" s="1"/>
  <c r="H6" i="27"/>
  <c r="J6" i="27" s="1"/>
  <c r="J10" i="27"/>
  <c r="G9" i="27"/>
  <c r="F157" i="27"/>
  <c r="L157" i="27"/>
  <c r="M157" i="27" s="1"/>
  <c r="F233" i="27"/>
  <c r="L233" i="27"/>
  <c r="M233" i="27" s="1"/>
  <c r="L189" i="27"/>
  <c r="F288" i="27"/>
  <c r="G310" i="27" s="1"/>
  <c r="J310" i="27" s="1"/>
  <c r="E310" i="27"/>
  <c r="D188" i="27"/>
  <c r="D282" i="27" s="1"/>
  <c r="F78" i="27"/>
  <c r="I11" i="27"/>
  <c r="L11" i="27"/>
  <c r="M11" i="27" s="1"/>
  <c r="L78" i="27"/>
  <c r="M78" i="27" s="1"/>
  <c r="J11" i="27"/>
  <c r="E282" i="27" l="1"/>
  <c r="E5" i="27" s="1"/>
  <c r="I10" i="27"/>
  <c r="I189" i="27"/>
  <c r="H277" i="27"/>
  <c r="J189" i="27"/>
  <c r="J9" i="27"/>
  <c r="M214" i="27"/>
  <c r="I310" i="27"/>
  <c r="F378" i="27"/>
  <c r="H364" i="27"/>
  <c r="C277" i="27"/>
  <c r="F277" i="27" s="1"/>
  <c r="K189" i="27"/>
  <c r="M189" i="27" s="1"/>
  <c r="K10" i="27"/>
  <c r="I9" i="27"/>
  <c r="L277" i="27"/>
  <c r="I6" i="27"/>
  <c r="D15" i="27"/>
  <c r="L15" i="27" s="1"/>
  <c r="G5" i="27"/>
  <c r="D6" i="27"/>
  <c r="D10" i="27"/>
  <c r="F48" i="27"/>
  <c r="D60" i="27"/>
  <c r="L48" i="27"/>
  <c r="M48" i="27" s="1"/>
  <c r="L188" i="27"/>
  <c r="E7" i="27"/>
  <c r="E14" i="27"/>
  <c r="I15" i="27"/>
  <c r="G7" i="27"/>
  <c r="I277" i="27" l="1"/>
  <c r="I16" i="27" s="1"/>
  <c r="H16" i="27"/>
  <c r="H282" i="27"/>
  <c r="J277" i="27"/>
  <c r="F16" i="27"/>
  <c r="F353" i="27"/>
  <c r="K277" i="27"/>
  <c r="M277" i="27" s="1"/>
  <c r="F10" i="27"/>
  <c r="D9" i="27"/>
  <c r="L10" i="27"/>
  <c r="M10" i="27" s="1"/>
  <c r="D7" i="27"/>
  <c r="L16" i="27"/>
  <c r="D14" i="27"/>
  <c r="L282" i="27"/>
  <c r="D5" i="27"/>
  <c r="F60" i="27"/>
  <c r="L60" i="27"/>
  <c r="M60" i="27" s="1"/>
  <c r="L6" i="27"/>
  <c r="H5" i="27" l="1"/>
  <c r="I282" i="27"/>
  <c r="J282" i="27"/>
  <c r="H7" i="27"/>
  <c r="L7" i="27" s="1"/>
  <c r="J16" i="27"/>
  <c r="H14" i="27"/>
  <c r="L14" i="27" s="1"/>
  <c r="K16" i="27"/>
  <c r="M16" i="27" s="1"/>
  <c r="C7" i="27"/>
  <c r="F7" i="27" s="1"/>
  <c r="L5" i="27"/>
  <c r="F9" i="27"/>
  <c r="L9" i="27"/>
  <c r="M9" i="27" s="1"/>
  <c r="J14" i="27" l="1"/>
  <c r="I14" i="27"/>
  <c r="J7" i="27"/>
  <c r="I7" i="27"/>
  <c r="I5" i="27"/>
  <c r="J5" i="27"/>
  <c r="K7" i="27"/>
  <c r="M7" i="27" s="1"/>
  <c r="F379" i="27"/>
  <c r="K184" i="27" l="1"/>
  <c r="M184" i="27" s="1"/>
  <c r="D348" i="27"/>
  <c r="H348" i="27" s="1"/>
  <c r="H350" i="27" s="1"/>
  <c r="H352" i="27" s="1"/>
  <c r="D350" i="27" l="1"/>
  <c r="D352" i="27" s="1"/>
  <c r="D375" i="27"/>
  <c r="K176" i="27"/>
  <c r="M176" i="27" s="1"/>
  <c r="F176" i="27"/>
  <c r="K183" i="27"/>
  <c r="M183" i="27" s="1"/>
  <c r="F183" i="27"/>
  <c r="D377" i="27" l="1"/>
  <c r="D378" i="27" s="1"/>
  <c r="H375" i="27"/>
  <c r="H377" i="27" s="1"/>
  <c r="H378" i="27" s="1"/>
  <c r="F188" i="27"/>
  <c r="C6" i="27"/>
  <c r="K188" i="27"/>
  <c r="M188" i="27" s="1"/>
  <c r="C15" i="27"/>
  <c r="D353" i="27"/>
  <c r="H353" i="27" s="1"/>
  <c r="F15" i="27" l="1"/>
  <c r="C14" i="27"/>
  <c r="K15" i="27"/>
  <c r="M15" i="27" s="1"/>
  <c r="K6" i="27"/>
  <c r="M6" i="27" s="1"/>
  <c r="F6" i="27"/>
  <c r="D379" i="27"/>
  <c r="C5" i="27"/>
  <c r="F282" i="27"/>
  <c r="K282" i="27"/>
  <c r="M282" i="27" s="1"/>
  <c r="F14" i="27" l="1"/>
  <c r="K14" i="27"/>
  <c r="M14" i="27" s="1"/>
  <c r="K5" i="27"/>
  <c r="M5" i="27" s="1"/>
  <c r="F5" i="27"/>
  <c r="N5" i="27"/>
  <c r="O5" i="27" s="1"/>
  <c r="H379" i="27"/>
</calcChain>
</file>

<file path=xl/sharedStrings.xml><?xml version="1.0" encoding="utf-8"?>
<sst xmlns="http://schemas.openxmlformats.org/spreadsheetml/2006/main" count="463" uniqueCount="285">
  <si>
    <t>Код  БК / СУБКОСГУ</t>
  </si>
  <si>
    <t>ВЕСЬ БЮДЖЕТ  без иных целей</t>
  </si>
  <si>
    <t>ИНЫЕ ЦЕЛИ</t>
  </si>
  <si>
    <t>ФЕДЕРАЛЬНЫЙ БЮДЖЕТ ИНЫЕ ЦЕЛИ</t>
  </si>
  <si>
    <t>РЕСПУБЛИКАНСКИЙ БЮДЖЕТ + ИНЫЕ ЦЕЛИ</t>
  </si>
  <si>
    <t>РЕСПУБЛИКАНСКИЙ БЮДЖЕТ</t>
  </si>
  <si>
    <t>МЕСТНЫЙ БЮДЖЕТ + ИНЫЕ ЦЕЛИ</t>
  </si>
  <si>
    <t>МЕСТНЫЙ  БЮДЖЕТ без иных целей</t>
  </si>
  <si>
    <t>Заработная плата</t>
  </si>
  <si>
    <t>Начисления на выплаты по оплате труда</t>
  </si>
  <si>
    <t>ПРОЧИЕ УСЛУГИ</t>
  </si>
  <si>
    <t>Возмещение расходов, связанных с проживанием во время служебной командировки (суточные) педагогическим работникам на время получения дополнительного профессионального образования</t>
  </si>
  <si>
    <t>Плата за предоставление доступа и использование линий связи</t>
  </si>
  <si>
    <t>Работы, услуги по содержанию имущества, в том числе:</t>
  </si>
  <si>
    <t xml:space="preserve">Текущий ремонт и обслуживание компьютерной техники </t>
  </si>
  <si>
    <t>Прочие работы, услуги, в том числе:</t>
  </si>
  <si>
    <t>Подписка</t>
  </si>
  <si>
    <t xml:space="preserve">Приобретение неисключительных (пользовательских) прав на программное обеспечение                                                              </t>
  </si>
  <si>
    <t>Услуги по обучению на курсах повышения квалификации, подготовки и переподготовки педагогических работников</t>
  </si>
  <si>
    <t>Увеличение стоимости основных средств, в том числе:</t>
  </si>
  <si>
    <t>Приобретение компьютерной техники и учебного оборудования</t>
  </si>
  <si>
    <t>Приобретение спортивного оборудования</t>
  </si>
  <si>
    <t xml:space="preserve">Приобретение учебников, учебно-наглядных пособий и художественной литературы </t>
  </si>
  <si>
    <t>Приобретение мебели</t>
  </si>
  <si>
    <t>Увеличение стоимости материальных запасов, в том числе:</t>
  </si>
  <si>
    <t xml:space="preserve">Приобретение игр, игрушек </t>
  </si>
  <si>
    <t>Приобретение (изготовление) бланков строгой отчётности</t>
  </si>
  <si>
    <t>Приобретение (изготовление) подарочной и сувенирной продукции</t>
  </si>
  <si>
    <t xml:space="preserve">Расходы на предоставление компенсации расходов на оплату жилых помещений,отопления и электроэнергии педогогическим работникам, проживающим в сельской местности и работающим в муниципальных образовательных организациях, расположенных в сельской местности, в рамках Муниципальной программы развития образования в городском округе Евпатория Республики Крым </t>
  </si>
  <si>
    <t>91107021100071310 612  (2140000)</t>
  </si>
  <si>
    <t>Субсидия бюджетам муниципальных образований на организацию бесплатного горячего питания обучающихся 1-4 классов в муниципальных образовательных организациях , в том числе:</t>
  </si>
  <si>
    <t>911 0702 11000 S1620 612</t>
  </si>
  <si>
    <t>Услуги по организации горячего питания детей (1-4 классы)</t>
  </si>
  <si>
    <t>Приобретение продуктов питания для организации питания детей (1-4 классы)</t>
  </si>
  <si>
    <t>Субсидия бюджетам муниципальных образований на организацию бесплатного горячего питания обучающихся, получающих начальное общее образование в муниципальных общеобразовательных учреждениях , в том числе:</t>
  </si>
  <si>
    <t>911 0702 11000 L3040 612</t>
  </si>
  <si>
    <t>Межбюджетные трансферты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</si>
  <si>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Расходы на ежемесячное денежное вознаграждениеза классное руководство педагогическим сотрудникам</t>
  </si>
  <si>
    <t>2411000</t>
  </si>
  <si>
    <t>2412000</t>
  </si>
  <si>
    <t>Изготовление квалифицированного сертификата ключа поверки электронной подписи</t>
  </si>
  <si>
    <t>Абонплата за использование линий связи</t>
  </si>
  <si>
    <t>Транспортные услуги</t>
  </si>
  <si>
    <t>Оплата проезда к месту служебной командировки</t>
  </si>
  <si>
    <t>Коммунальные услуги, в том числе:</t>
  </si>
  <si>
    <t>Теплоснабжение</t>
  </si>
  <si>
    <t>Вода</t>
  </si>
  <si>
    <t>Электроэнергия</t>
  </si>
  <si>
    <t>Услуги по обращению с ТКО</t>
  </si>
  <si>
    <t>Услуги дератизации, дезинсекции</t>
  </si>
  <si>
    <t>Поверка, техническое обслуживание и ремонт оборудования, инженерных сетей, сетей отопления</t>
  </si>
  <si>
    <t>Заправка катриджей (для административно - управленческого персонала, специалистов, кроме педагогических работников)</t>
  </si>
  <si>
    <t>Проведение бактериологических исследований воздуха в помещениях и иных нефинансовых активов</t>
  </si>
  <si>
    <t>Поверка диэлектрических перчаток</t>
  </si>
  <si>
    <t>Услуги по облагораживанию прилегающей территории</t>
  </si>
  <si>
    <t>Расходы илососа</t>
  </si>
  <si>
    <t>Текущий ремонт электрооборудования и электроприборов, компьютерной техники  (для административно - управленческого персонала, специалистов, кроме педагогических работников), медицинской техники и оборудования</t>
  </si>
  <si>
    <t>Обслуживание электрооборудования и электроприборов, компьютерной техники  (для административно - управленческого персонала, специалистов, кроме педагогических работников), медицинской техники и оборудования</t>
  </si>
  <si>
    <t>Медицинские услуги</t>
  </si>
  <si>
    <t>Проведение специальной оценки условий труда, оценка качества условий осуществления образовательной деятельности</t>
  </si>
  <si>
    <t>Услуги по составлению экологической отчетности, проведение паспортизации опасных отходов</t>
  </si>
  <si>
    <t>Подписка (для административно - управленческого персонала, специалистов, кроме педагогических работников)</t>
  </si>
  <si>
    <t>Услуги по организации питания детей</t>
  </si>
  <si>
    <t>Приобретение неисключительных (пользовательских) прав на программное обеспечение  (для административно - управленческого персонала, специалистов, кроме педагогических работников)</t>
  </si>
  <si>
    <t>Услуги по обучению на курсах повышения квалификации, подготовка и переподгатовка   (для административно - управленческого персонала, специалистов, кроме педагогических работников)</t>
  </si>
  <si>
    <t>Техническое обслуживание и сопровождение сайта учреждения</t>
  </si>
  <si>
    <t>Услуги и работы по утилизации, захоронению пищевых отходов</t>
  </si>
  <si>
    <t>Услуги по утилизации оборудования</t>
  </si>
  <si>
    <t>Уплата налогов, пошлины и сборов</t>
  </si>
  <si>
    <t>Приобретение (изготовление)  лекарственных препаратов и материалов, применяемых в медицинских целях</t>
  </si>
  <si>
    <t>Приобретение продуктов питания для детей льготной категории</t>
  </si>
  <si>
    <t>Приобретение горюче - смазочных материалов</t>
  </si>
  <si>
    <t>Приобретение строительных материалов</t>
  </si>
  <si>
    <t>Приобретение мягкого инвентаря</t>
  </si>
  <si>
    <t>Приобретение учебно - бланочной продукции, письменных и чертежных принадлежностей, канцелярских товаров,материалов и инвентаря (для админи)</t>
  </si>
  <si>
    <t>Приобретение запасных  и составных частей, для машин, оборудования, оргтехники,вычислительной техники, системпередачи и отображения информации, защиты информации (для административно - управлен)</t>
  </si>
  <si>
    <t>Расходные материалы, комплектующие, инструменты и оборудование</t>
  </si>
  <si>
    <t>Приобретение воды питьевой</t>
  </si>
  <si>
    <t>Мероприятия по пожарной безопасности 1.2.3</t>
  </si>
  <si>
    <t>Зарядка огнетушителей</t>
  </si>
  <si>
    <t>Работа по огнезащитной обработке конструкций</t>
  </si>
  <si>
    <t>Проведение испытания пожарных кранов, лестниц</t>
  </si>
  <si>
    <t>Обслуживание тревожной пожарной сигнализации</t>
  </si>
  <si>
    <t>Обслуживание противопожарных клапанов дымоудаления системы вентиляции</t>
  </si>
  <si>
    <t>Перекатка пожарного рукава</t>
  </si>
  <si>
    <t>Передача сигнала  о пожаре  на централизованный пульт МЧС</t>
  </si>
  <si>
    <t>Услуги по проведению категорирования помещений по взрывопожарной и пожарной опасности</t>
  </si>
  <si>
    <t>Приобретение огнетушителей</t>
  </si>
  <si>
    <t>Приобретение пожарного инвентаря</t>
  </si>
  <si>
    <t>Мероприятия по антитеррору 1.2.4</t>
  </si>
  <si>
    <t>Обслуживание тревожной охранной сигнализации</t>
  </si>
  <si>
    <t>Обслуживание системы видеонаблюдения</t>
  </si>
  <si>
    <t>Услуги физической охраны</t>
  </si>
  <si>
    <t>Текущий ремонт помещений</t>
  </si>
  <si>
    <t>Текущий ремонт систем отопления, водоснабжения и канализации</t>
  </si>
  <si>
    <t>Текущий ремонт кровли</t>
  </si>
  <si>
    <t xml:space="preserve">Измерение сопротивления изоляции, электропроводки, испытания устройства защитного заземления, текущего ремонта кабельной линии </t>
  </si>
  <si>
    <t>Текущий ремонт входной группы</t>
  </si>
  <si>
    <t>Текущий ремонт дворовой территории</t>
  </si>
  <si>
    <t>Текущий ремонт кабельной линии</t>
  </si>
  <si>
    <t>Субсидии из бюджета муниципального образования городской  округ Евпатория Республики Крым муниципальным бюджетным образовательным учреждениям, находящимся в ведении управления образования администрации города Евпатории Республики Крым, на иные цели на очередной финансовый год и плановый период, утвержденным постановлением администрации города Евпатории Республики Крым, в том числе:</t>
  </si>
  <si>
    <t>Расходы на предоставление субсидий муниципальным бюджетным учреждениям дошкольного, общего образования, начального общего, основного общего, среднего общего образования, дополнительного образования в рамках муниципальной программы развития образования в городском округе Евпатория Республики Крым, в том числе:</t>
  </si>
  <si>
    <t>911 0702 11002 02590 612</t>
  </si>
  <si>
    <t>225</t>
  </si>
  <si>
    <t>Работы по установке  дверей, лестниц</t>
  </si>
  <si>
    <t>Обследование технического состояния объектов нефинансовых активов</t>
  </si>
  <si>
    <t>Работы по установке окон, ограждений</t>
  </si>
  <si>
    <t>226</t>
  </si>
  <si>
    <t>Изготовление вывесок,стендов, табличек и др.</t>
  </si>
  <si>
    <t>Оценка стоимости права пользования объектами недвижимости муниципального имущества</t>
  </si>
  <si>
    <t>310</t>
  </si>
  <si>
    <t>Приобретение мебели (для административно - управленческого персонала, специалистов, кроме педагогических работников)</t>
  </si>
  <si>
    <t>Приобретение бытовой техники, аппаратуры, и  оборудования</t>
  </si>
  <si>
    <t>Приобратение хозяйственного инвентаря</t>
  </si>
  <si>
    <t>Работы по установке противопожарных дверей, лестниц</t>
  </si>
  <si>
    <t>Приобретение и изготовление металлоконструкций</t>
  </si>
  <si>
    <t>Расходы, направленные на развитие инфраструктуры образовательных организаций в рамках муниципальной программы развития образования в городском округе Евпатория Республики Крым, в том числе:</t>
  </si>
  <si>
    <t>911 0702 11 000 20180 612</t>
  </si>
  <si>
    <t>Разработка проектной и сметной документации для  установки объектов нефинансовых активов</t>
  </si>
  <si>
    <t>Проведение государственной экспертизы документации, осуществление строительного контроля, включая авторский надзор за капитальным ремонтом объектов капитального строительства</t>
  </si>
  <si>
    <t>Установка и настройка автоматизированной системы</t>
  </si>
  <si>
    <t>Приобретение основных средств</t>
  </si>
  <si>
    <t>Установка и настройка авотматизированной системы</t>
  </si>
  <si>
    <t>Ремонтные работы (капитальный ремонт) 1.2.2</t>
  </si>
  <si>
    <t>Капитальный ремонт системы вентиляции</t>
  </si>
  <si>
    <t>Капитальный ремонт кровли</t>
  </si>
  <si>
    <t>Капитальный ремонт зданий</t>
  </si>
  <si>
    <t>Капитальный ремонт помещений</t>
  </si>
  <si>
    <t>Разработка проектной и сметной документации для капитального ремонта объектов нефинансовых активов</t>
  </si>
  <si>
    <t>Расходы на мероприятия в рамках муниципальной программы "Социальная защита населения городского округа Евпатория Республики Крым" , в том числе:</t>
  </si>
  <si>
    <t>346</t>
  </si>
  <si>
    <t>Приобретение мнемосхемы. Поручней для унитаза и раковины, крючков для костылей, индукционной системы и т.д. для создания универсальной безбарьерной среды</t>
  </si>
  <si>
    <t>2210002</t>
  </si>
  <si>
    <t>Приобретение почтовых марок и маркированных конвертов, пересылка почтовых отправлений</t>
  </si>
  <si>
    <t>221</t>
  </si>
  <si>
    <t>2120001</t>
  </si>
  <si>
    <t>Возмещение расходов, связанных с проживанием вне места постоянного жительства в служебных командировках (суточные)</t>
  </si>
  <si>
    <t>Надомное обучение</t>
  </si>
  <si>
    <t>Проверка</t>
  </si>
  <si>
    <t xml:space="preserve">ИТОГО РЕСПУБЛИКАНСКИЙ БЮДЖЕТ </t>
  </si>
  <si>
    <t>611+612</t>
  </si>
  <si>
    <t>Оплата труда, в т.ч.:</t>
  </si>
  <si>
    <t>Прочие несоциальные выплаты персоналу в денежной форме, в т.ч.:</t>
  </si>
  <si>
    <t>Услуги связи, в т.ч.:</t>
  </si>
  <si>
    <t>Приобретение спортивного инвентаря</t>
  </si>
  <si>
    <t>Приобретение запасных и составных частей для машин, оборудования, оргтехники, вычислительной техники, систем передачи и отображения информации, защиты информации</t>
  </si>
  <si>
    <t>Приобретение учебно - бланочной продукции, письменных и чертежных принадлежностей, канцелярских товаров, материалов и инвентаря для учебных занятий</t>
  </si>
  <si>
    <t>Мероприятия по содержанию имущества  п.1.2.1</t>
  </si>
  <si>
    <t>Транспортные расходы , в т.ч.:</t>
  </si>
  <si>
    <t>Прочие работы, услуги, в т.ч.:</t>
  </si>
  <si>
    <t xml:space="preserve"> 223 (244)</t>
  </si>
  <si>
    <t>223 (247)</t>
  </si>
  <si>
    <t>Увеличение стоимости материальных запасов, в т.ч.</t>
  </si>
  <si>
    <t>Увеличение стоимости лекарственных препаратов и материалов, применяемых в медицинских целях, в т.ч.</t>
  </si>
  <si>
    <t>Увеличение стоимости продуктов питания, в т.ч.</t>
  </si>
  <si>
    <t>Увеличение стоимости горюче-смазочных материалов, в т.ч.</t>
  </si>
  <si>
    <t>Увеличение стоимости строительных материалов, в т.ч.</t>
  </si>
  <si>
    <t>Увеличение стоимости мягкого инвентаря, в т.ч.</t>
  </si>
  <si>
    <t>Увеличение стоимости материальных запасов, в т.ч.:</t>
  </si>
  <si>
    <t>340 (весь)</t>
  </si>
  <si>
    <t>Ремонты п. 1.2.2</t>
  </si>
  <si>
    <t>Разработка проектной и сметной документации для текущего ремонта объектов нефинансовых активов</t>
  </si>
  <si>
    <t>Мероприятия по пожарной безопасности  п.1.2.3</t>
  </si>
  <si>
    <t>Коммунальные услуги, 244</t>
  </si>
  <si>
    <t>Коммунальные услуги, 247</t>
  </si>
  <si>
    <t>Расходы на фонд оплаты труда работников учреждений (советники)</t>
  </si>
  <si>
    <t xml:space="preserve">Расходы по начислениям на заработную плату </t>
  </si>
  <si>
    <t>Фин.обеспечение выполнения деятельности</t>
  </si>
  <si>
    <t>П. 1.2.1</t>
  </si>
  <si>
    <t xml:space="preserve">Мероприятия по пожарной безопасности </t>
  </si>
  <si>
    <t>П. 1.2.3</t>
  </si>
  <si>
    <t xml:space="preserve">Мероприятия по антитеррору </t>
  </si>
  <si>
    <t>П.1.2.4</t>
  </si>
  <si>
    <t>2260050 (243)</t>
  </si>
  <si>
    <t>2260436 (243)</t>
  </si>
  <si>
    <t>ИТОГО МУНИЦИПАЛЬНЫЙ  БЮДЖЕТ 611+612</t>
  </si>
  <si>
    <t xml:space="preserve">ВСЕГО 0702 1100202590 612, в том числе </t>
  </si>
  <si>
    <t>Мероприятия по пожарной безопасности</t>
  </si>
  <si>
    <t>Работы, услуги по содержанию имущества, в т.ч.:</t>
  </si>
  <si>
    <t>Проведение государственной экспертизы проектной документаци, осуществление строительного контроля, включая авторский надзор за капитальным ремонтом объектов капитального строительства</t>
  </si>
  <si>
    <t>ВСЕГО  0702 1100020180 612, в том числе</t>
  </si>
  <si>
    <t>Ремонты</t>
  </si>
  <si>
    <t>Работы по присоединению к сетям инженерно-технического обеспечения, по увеличению потребляемой мощности</t>
  </si>
  <si>
    <t>Разработка проектной и сметной документации для установки объектов нефинансовых активов</t>
  </si>
  <si>
    <t>Увеличение стоимости основных средств, в т.ч.:</t>
  </si>
  <si>
    <t>Мероприятия по антитеррору</t>
  </si>
  <si>
    <t>ВСЕГО 2022 г.</t>
  </si>
  <si>
    <t>ПЕРЕХОДЯЩИЕ ОСТАТКИ ПО ИНЫМ ЦЕЛЯМ</t>
  </si>
  <si>
    <t>2250207 (243)</t>
  </si>
  <si>
    <t>2250440 (243)</t>
  </si>
  <si>
    <t>Стало</t>
  </si>
  <si>
    <t>Было</t>
  </si>
  <si>
    <t>Изменения</t>
  </si>
  <si>
    <t>РЕСПУБЛИКАНСКИЙ БЮДЖЕТ / Наименование мероприятия</t>
  </si>
  <si>
    <t>МУНИЦИПАЛЬНЫЙ БЮДЖЕТ / Наименование мероприятия</t>
  </si>
  <si>
    <t>911 0702 11000 71330 611.</t>
  </si>
  <si>
    <t>911 0702 11002 02590 611.</t>
  </si>
  <si>
    <t>Наименование мероприятия (СШ 11)</t>
  </si>
  <si>
    <t>ТЕКУЩИЙ ПЕРИОД</t>
  </si>
  <si>
    <t xml:space="preserve">Остаток </t>
  </si>
  <si>
    <t>Утвержденные плановые назначения             на текущий период, руб.</t>
  </si>
  <si>
    <t>Показатели исполнения на текущий период, %</t>
  </si>
  <si>
    <t>Годовые планы</t>
  </si>
  <si>
    <t>ФБ 612</t>
  </si>
  <si>
    <t>сумма</t>
  </si>
  <si>
    <t>РБ 611</t>
  </si>
  <si>
    <t>РБ 612</t>
  </si>
  <si>
    <t>РБ (611+ 612)</t>
  </si>
  <si>
    <t>310+340</t>
  </si>
  <si>
    <t>всего</t>
  </si>
  <si>
    <t>МБ 611</t>
  </si>
  <si>
    <t>МБ 612</t>
  </si>
  <si>
    <t>МБ (611+612)</t>
  </si>
  <si>
    <t>225 (244)</t>
  </si>
  <si>
    <t>225 (243)</t>
  </si>
  <si>
    <t>226 (244)</t>
  </si>
  <si>
    <t>226 (243)</t>
  </si>
  <si>
    <t xml:space="preserve">МБ +РБ 611 </t>
  </si>
  <si>
    <t>проверка</t>
  </si>
  <si>
    <t>П.1.2.2</t>
  </si>
  <si>
    <t>П.1.2.1</t>
  </si>
  <si>
    <t xml:space="preserve">ИТОГО ИНЫЕ ЦЕЛИ  ФЕДЕРАЛЬНЫЙ БЮДЖЕТ </t>
  </si>
  <si>
    <t>ИТОГО  МУНИЦИПАЛЬНЫЙ БЮДЖЕТ</t>
  </si>
  <si>
    <t xml:space="preserve">ИТОГО ИНЫЕ ЦЕЛИ  РЕСПУБЛИКАНСКИЙ БЮДЖЕТ </t>
  </si>
  <si>
    <t>ИТОГО РЕСПУБЛИКАНСКИЙ БЮДЖЕТ                                                                                               Субсидия на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организациях,находящихся в ведении управления образования администрации города Евпатории Республики Крым, в т.ч.:</t>
  </si>
  <si>
    <t>МБ +РБ+ФБ 612</t>
  </si>
  <si>
    <t>МБ +РБ+ФБ (611+612)</t>
  </si>
  <si>
    <t xml:space="preserve">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</si>
  <si>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Приобретение учебно-наглядных пособий </t>
  </si>
  <si>
    <t>Капитальный ремонт ограждения</t>
  </si>
  <si>
    <t>Измерение сопротивления изоляции электропроводки, испытание устройств защитного заземления, текущий ремонт кабельной линии</t>
  </si>
  <si>
    <t>Текущий ремонт кровли, водосточной системы</t>
  </si>
  <si>
    <t>911 0702 71 0 00 90106 612</t>
  </si>
  <si>
    <t>Мероприятия в рамках непрограммных направлений расходов (участите в предупреждении и ликвидации последствий чрезвычайных ситуаций в границах городского округа)</t>
  </si>
  <si>
    <t>Приобретение компьютерной техники (для АУП, специалистов, кроме педагогических работников)</t>
  </si>
  <si>
    <t>Оплата услуг БТИ</t>
  </si>
  <si>
    <t>Приобретение игрового оборудования</t>
  </si>
  <si>
    <t>Приобретение ковров</t>
  </si>
  <si>
    <t>Приобретение мягкого инвентаря (ЮНАРМИЯ)</t>
  </si>
  <si>
    <t>Расходы на реализацию мероприятий, предусмотренных муниципальной программой "Гражданская оборона, защита населения и территорий городского округа Евпатория Республики Крым" на очередной финансовый год и плановый период, не включаемых в муниципальное задание, в том числе:</t>
  </si>
  <si>
    <t>Расходы на разработку технического проекта аппаратно-программного комплекса "Безопасный город", создание резервов материальных ресурсов, создание страхового фонда документации (микрофильмирование) на территории муниципального образования городской округ Евпатория Республики Крым</t>
  </si>
  <si>
    <t>Текущий ремонт фасада здания</t>
  </si>
  <si>
    <t>Расходы, направленные на монтаж автоматических систем пожарной сигнализации в муниципальных образовательных организациях, в рамках муниципальной программы развития образования в городском округе Евпатория Республики Крым</t>
  </si>
  <si>
    <t>911 0702 11000S1490 612</t>
  </si>
  <si>
    <t>Расходы на приобретение и установку систем видеонаблюдения в муниципальных образовательных организациях за счет субсидий из бюджета Республики Крым бюджету муниципального образования городской округ Евпатория Республики Крым</t>
  </si>
  <si>
    <t xml:space="preserve">  0702 110EВ5179F 612</t>
  </si>
  <si>
    <t>ФЕДЕРАЛЬНЫЙ БЮДЖЕТ / Наименование мероприятия</t>
  </si>
  <si>
    <t>Санитарно-гигиеническое обслуживание, мойка и чистка имущества</t>
  </si>
  <si>
    <t>Расходы на реализацию мероприятий, предусмотренных муниципальной программой "Гражданская оборона, защита населения и территорий городского округа Евпатория Республики Крым" на очередной финансовый год и плановый период, не включаемых в муниципальное задание</t>
  </si>
  <si>
    <t>Расходы на мероприятия в рамках муниципальной программы "Социальная защита населения городского округа Евпатория Республики Крым"</t>
  </si>
  <si>
    <t>911 0702 11000S1580 612</t>
  </si>
  <si>
    <t>911 0702 11000L3030 612</t>
  </si>
  <si>
    <t>911 1006 05000 20080 612</t>
  </si>
  <si>
    <t>911 0310 09003 20130   612</t>
  </si>
  <si>
    <t>ВЕСЬ БЮДЖЕТ 0702+ ИНЫЕ ЦЕЛИ</t>
  </si>
  <si>
    <t>Подписка на печатные периодические издания</t>
  </si>
  <si>
    <t>3100267</t>
  </si>
  <si>
    <t>212</t>
  </si>
  <si>
    <t>Расходы, связанные с исполнением судебных актов и судебным производством в рамках непрограммных направлений расходов</t>
  </si>
  <si>
    <t>0702 7400020390  612</t>
  </si>
  <si>
    <t>0702 11 00 0L 0500 612</t>
  </si>
  <si>
    <t xml:space="preserve">Расходы на обеспечение выплат ежемесячного денежного вознагрождения советникам директоров по воспитанию и взаимодействию с детскими общественными объединениями </t>
  </si>
  <si>
    <t>Нотариальные услуги</t>
  </si>
  <si>
    <t>Текущий ремонт спортивных площадок</t>
  </si>
  <si>
    <t>Муниципальное бюджетное общеобразовательное учреждение «Средняя школа № 11 имени Героя Советского Союза Евграфа Михайловича Рыжова города Евпатории Республики Крым»</t>
  </si>
  <si>
    <t>Оплата природного газа</t>
  </si>
  <si>
    <t>Расходы на выплату премий, грантов, стипендий</t>
  </si>
  <si>
    <t>296</t>
  </si>
  <si>
    <t>Работы по установке (монтажу) оборудования</t>
  </si>
  <si>
    <t>Утвержденные плановые назначения   на 2026 год, руб.</t>
  </si>
  <si>
    <t>Исполнено на текущий период 2026, руб.</t>
  </si>
  <si>
    <t>Утвержденные плановые назначения             на 2026 год, руб.</t>
  </si>
  <si>
    <t>Показатели исполнения на 2026 год, %</t>
  </si>
  <si>
    <t>2026 год</t>
  </si>
  <si>
    <t>консультационные услуги</t>
  </si>
  <si>
    <t>Приобретение хозяйственных товаров</t>
  </si>
  <si>
    <t>Приобретение запасных  и составных частей, для машин, оборудования, оргтехники,вычислительной техники, системпередачи и отображения информации, защиты информации</t>
  </si>
  <si>
    <t>Уплата исполнительскго сбора</t>
  </si>
  <si>
    <r>
      <t xml:space="preserve">Приобретение запасных  и составных частей, для машин, оборудования, оргтехники,вычислительной техники, системпередачи и отображения информации, защиты информации </t>
    </r>
    <r>
      <rPr>
        <b/>
        <sz val="12"/>
        <rFont val="Times New Roman"/>
        <family val="1"/>
        <charset val="204"/>
      </rPr>
      <t>(для административно - управлен)</t>
    </r>
  </si>
  <si>
    <r>
      <t>Приобретение запасных  и составных частей, для машин, оборудования, оргтехники,вычислительной техники, системпередачи и отображения информации, защиты информации</t>
    </r>
    <r>
      <rPr>
        <b/>
        <sz val="12"/>
        <rFont val="Times New Roman"/>
        <family val="1"/>
        <charset val="204"/>
      </rPr>
      <t xml:space="preserve"> (для административно - управлен)</t>
    </r>
  </si>
  <si>
    <t xml:space="preserve">Информация о распределении бюджетных средств на 01.10.2026 года </t>
  </si>
  <si>
    <t>Резервный фонд</t>
  </si>
  <si>
    <t>0702 8530099003  612</t>
  </si>
  <si>
    <t>Увеличение стоимости горюче-смазочных материалов, в т.ч.:</t>
  </si>
  <si>
    <t>Приобретение ГСМ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</si>
</sst>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₽_-;\-* #,##0.00\ _₽_-;_-* &quot;-&quot;??\ _₽_-;_-@_-"/>
    <numFmt numFmtId="164" formatCode="#,##0_р_."/>
    <numFmt numFmtId="165" formatCode="_-* #,##0.00,_₽_-;\-* #,##0.00,_₽_-;_-* \-??\ _₽_-;_-@_-"/>
    <numFmt numFmtId="166" formatCode="#,##0.00_р_."/>
    <numFmt numFmtId="167" formatCode="_-* #,##0.00\ _₽_-;\-* #,##0.00\ _₽_-;_-* \-??\ _₽_-;_-@_-"/>
    <numFmt numFmtId="168" formatCode="_-* #,##0.00_р_._-;\-* #,##0.00_р_._-;_-* &quot;-&quot;??_р_._-;_-@"/>
    <numFmt numFmtId="169" formatCode="#,##0.00_ ;\-#,##0.00\ 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1"/>
      <name val="Cambria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4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2"/>
      <color theme="9" tint="-0.499984740745262"/>
      <name val="Times New Roman"/>
      <family val="1"/>
      <charset val="204"/>
    </font>
    <font>
      <sz val="11"/>
      <color theme="9" tint="-0.499984740745262"/>
      <name val="Calibri"/>
      <family val="2"/>
      <charset val="1"/>
    </font>
    <font>
      <b/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1"/>
      <name val="Calibri"/>
      <family val="2"/>
      <charset val="1"/>
    </font>
    <font>
      <sz val="14"/>
      <name val="Calibri"/>
      <family val="2"/>
      <charset val="1"/>
    </font>
    <font>
      <b/>
      <sz val="14"/>
      <name val="Times New Roman"/>
      <family val="1"/>
      <charset val="1"/>
    </font>
    <font>
      <b/>
      <sz val="11"/>
      <name val="Calibri"/>
      <family val="2"/>
      <charset val="1"/>
    </font>
    <font>
      <sz val="14"/>
      <color theme="9" tint="-0.499984740745262"/>
      <name val="Calibri"/>
      <family val="2"/>
      <charset val="1"/>
    </font>
    <font>
      <b/>
      <sz val="14"/>
      <color theme="9" tint="-0.499984740745262"/>
      <name val="Times New Roman"/>
      <family val="1"/>
      <charset val="204"/>
    </font>
    <font>
      <b/>
      <sz val="14"/>
      <name val="Calibri"/>
      <family val="2"/>
      <charset val="1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i/>
      <sz val="11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8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4"/>
      <name val="Calibri"/>
      <family val="2"/>
      <charset val="204"/>
    </font>
    <font>
      <b/>
      <sz val="10"/>
      <name val="Times New Roman"/>
      <family val="1"/>
      <charset val="204"/>
    </font>
    <font>
      <b/>
      <i/>
      <sz val="11"/>
      <name val="Cambria"/>
      <family val="1"/>
      <charset val="204"/>
    </font>
    <font>
      <b/>
      <sz val="11"/>
      <name val="Calibri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8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DEADA"/>
      </patternFill>
    </fill>
    <fill>
      <patternFill patternType="solid">
        <fgColor theme="8" tint="0.59999389629810485"/>
        <bgColor rgb="FFFFFF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FDEADA"/>
      </patternFill>
    </fill>
    <fill>
      <patternFill patternType="solid">
        <fgColor rgb="FFE6E0EC"/>
        <bgColor rgb="FFD9D9D9"/>
      </patternFill>
    </fill>
    <fill>
      <patternFill patternType="solid">
        <fgColor rgb="FFD9D9D9"/>
        <bgColor rgb="FFE6E0EC"/>
      </patternFill>
    </fill>
    <fill>
      <patternFill patternType="solid">
        <fgColor rgb="FFFFFF00"/>
        <bgColor rgb="FFE6E0EC"/>
      </patternFill>
    </fill>
    <fill>
      <patternFill patternType="solid">
        <fgColor rgb="FFFFC000"/>
        <bgColor rgb="FFE6E0EC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rgb="FFFFC000"/>
      </patternFill>
    </fill>
    <fill>
      <patternFill patternType="solid">
        <fgColor rgb="FF92D050"/>
        <bgColor rgb="FFFFCC00"/>
      </patternFill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rgb="FFFFC000"/>
      </patternFill>
    </fill>
    <fill>
      <patternFill patternType="solid">
        <fgColor theme="2" tint="-0.249977111117893"/>
        <bgColor rgb="FFFFCC00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39997558519241921"/>
        <bgColor rgb="FFFDEADA"/>
      </patternFill>
    </fill>
    <fill>
      <patternFill patternType="solid">
        <fgColor theme="8" tint="0.39997558519241921"/>
        <bgColor rgb="FFE6E0EC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CCC1DA"/>
      </patternFill>
    </fill>
    <fill>
      <patternFill patternType="solid">
        <fgColor theme="7" tint="0.79998168889431442"/>
        <bgColor rgb="FFFDEADA"/>
      </patternFill>
    </fill>
    <fill>
      <patternFill patternType="solid">
        <fgColor theme="0"/>
        <bgColor rgb="FFC3D69B"/>
      </patternFill>
    </fill>
    <fill>
      <patternFill patternType="solid">
        <fgColor rgb="FFFFC000"/>
        <bgColor rgb="FFFFC000"/>
      </patternFill>
    </fill>
    <fill>
      <patternFill patternType="solid">
        <fgColor theme="2" tint="-0.249977111117893"/>
        <bgColor rgb="FFD7E4BD"/>
      </patternFill>
    </fill>
    <fill>
      <patternFill patternType="solid">
        <fgColor theme="2" tint="-0.249977111117893"/>
        <bgColor rgb="FFD9D9D9"/>
      </patternFill>
    </fill>
    <fill>
      <patternFill patternType="solid">
        <fgColor rgb="FFFFC000"/>
        <bgColor rgb="FFFFCC00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rgb="FFE6B9B8"/>
      </patternFill>
    </fill>
    <fill>
      <patternFill patternType="solid">
        <fgColor theme="2" tint="-0.249977111117893"/>
        <bgColor rgb="FFE6B9B8"/>
      </patternFill>
    </fill>
    <fill>
      <patternFill patternType="solid">
        <fgColor theme="2" tint="-0.249977111117893"/>
        <bgColor rgb="FFFDEADA"/>
      </patternFill>
    </fill>
    <fill>
      <patternFill patternType="solid">
        <fgColor theme="0"/>
        <bgColor rgb="FFE6E0EC"/>
      </patternFill>
    </fill>
    <fill>
      <patternFill patternType="solid">
        <fgColor theme="0"/>
        <bgColor rgb="FFFFCC00"/>
      </patternFill>
    </fill>
    <fill>
      <patternFill patternType="solid">
        <fgColor rgb="FFFFFF00"/>
        <bgColor indexed="64"/>
      </patternFill>
    </fill>
    <fill>
      <patternFill patternType="solid">
        <fgColor rgb="FFD7E4BD"/>
        <bgColor rgb="FFD9D9D9"/>
      </patternFill>
    </fill>
    <fill>
      <patternFill patternType="solid">
        <fgColor rgb="FFFFFF00"/>
        <bgColor rgb="FFFDEADA"/>
      </patternFill>
    </fill>
    <fill>
      <patternFill patternType="solid">
        <fgColor theme="0"/>
        <bgColor rgb="FFFFC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rgb="FFFDEADA"/>
      </patternFill>
    </fill>
    <fill>
      <patternFill patternType="solid">
        <fgColor theme="7" tint="0.39997558519241921"/>
        <bgColor rgb="FFFDEADA"/>
      </patternFill>
    </fill>
    <fill>
      <patternFill patternType="solid">
        <fgColor rgb="FF01E4EF"/>
        <bgColor indexed="64"/>
      </patternFill>
    </fill>
    <fill>
      <patternFill patternType="solid">
        <fgColor rgb="FF01E4EF"/>
        <bgColor rgb="FFFFCC00"/>
      </patternFill>
    </fill>
    <fill>
      <patternFill patternType="solid">
        <fgColor rgb="FF92D050"/>
        <bgColor rgb="FFE6E0EC"/>
      </patternFill>
    </fill>
    <fill>
      <patternFill patternType="solid">
        <fgColor theme="8" tint="0.59999389629810485"/>
        <bgColor rgb="FFE6E0EC"/>
      </patternFill>
    </fill>
    <fill>
      <patternFill patternType="solid">
        <fgColor rgb="FF92D050"/>
        <bgColor rgb="FFC3D69B"/>
      </patternFill>
    </fill>
    <fill>
      <patternFill patternType="solid">
        <fgColor rgb="FF01E4EF"/>
        <bgColor rgb="FFE6B9B8"/>
      </patternFill>
    </fill>
    <fill>
      <patternFill patternType="solid">
        <fgColor rgb="FF01E4EF"/>
        <bgColor rgb="FFFDEADA"/>
      </patternFill>
    </fill>
    <fill>
      <patternFill patternType="solid">
        <fgColor rgb="FF92D050"/>
        <bgColor rgb="FFE6B9B8"/>
      </patternFill>
    </fill>
    <fill>
      <patternFill patternType="solid">
        <fgColor rgb="FF99FF99"/>
        <bgColor rgb="FFFFFF00"/>
      </patternFill>
    </fill>
    <fill>
      <patternFill patternType="solid">
        <fgColor rgb="FFE5B8B7"/>
        <bgColor rgb="FFE5B8B7"/>
      </patternFill>
    </fill>
    <fill>
      <patternFill patternType="solid">
        <fgColor rgb="FFFBD4B4"/>
        <bgColor rgb="FFFBD4B4"/>
      </patternFill>
    </fill>
    <fill>
      <patternFill patternType="solid">
        <fgColor rgb="FFC2D69B"/>
        <bgColor rgb="FFC2D69B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485"/>
        <bgColor rgb="FFE5B8B7"/>
      </patternFill>
    </fill>
    <fill>
      <patternFill patternType="solid">
        <fgColor theme="0"/>
        <bgColor theme="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theme="0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0"/>
      </patternFill>
    </fill>
    <fill>
      <patternFill patternType="solid">
        <fgColor theme="5" tint="0.59999389629810485"/>
        <bgColor rgb="FFCCC1DA"/>
      </patternFill>
    </fill>
    <fill>
      <patternFill patternType="solid">
        <fgColor theme="9" tint="0.59999389629810485"/>
        <bgColor rgb="FFCCC1DA"/>
      </patternFill>
    </fill>
    <fill>
      <patternFill patternType="solid">
        <fgColor theme="6" tint="0.39997558519241921"/>
        <bgColor rgb="FFCCC1DA"/>
      </patternFill>
    </fill>
    <fill>
      <patternFill patternType="solid">
        <fgColor rgb="FF01E4EF"/>
        <bgColor rgb="FFE6E0EC"/>
      </patternFill>
    </fill>
    <fill>
      <patternFill patternType="solid">
        <fgColor rgb="FFFFFF00"/>
        <bgColor rgb="FFD9D9D9"/>
      </patternFill>
    </fill>
    <fill>
      <patternFill patternType="solid">
        <fgColor theme="9" tint="0.39997558519241921"/>
        <bgColor rgb="FFD9D9D9"/>
      </patternFill>
    </fill>
    <fill>
      <patternFill patternType="solid">
        <fgColor theme="9" tint="0.39997558519241921"/>
        <bgColor rgb="FFE6E0EC"/>
      </patternFill>
    </fill>
    <fill>
      <patternFill patternType="solid">
        <fgColor theme="0" tint="-0.14999847407452621"/>
        <bgColor rgb="FFE6E0E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rgb="FFE6E0EC"/>
      </patternFill>
    </fill>
    <fill>
      <patternFill patternType="solid">
        <fgColor theme="7" tint="0.39997558519241921"/>
        <bgColor rgb="FFE6E0EC"/>
      </patternFill>
    </fill>
    <fill>
      <patternFill patternType="solid">
        <fgColor theme="6" tint="0.39997558519241921"/>
        <bgColor rgb="FFE6E0EC"/>
      </patternFill>
    </fill>
    <fill>
      <patternFill patternType="solid">
        <fgColor rgb="FFFFCCFF"/>
        <bgColor rgb="FFE6E0EC"/>
      </patternFill>
    </fill>
    <fill>
      <patternFill patternType="solid">
        <fgColor theme="2" tint="-0.249977111117893"/>
        <bgColor rgb="FFE6E0EC"/>
      </patternFill>
    </fill>
    <fill>
      <patternFill patternType="solid">
        <fgColor theme="9" tint="0.59999389629810485"/>
        <bgColor rgb="FFE6E0EC"/>
      </patternFill>
    </fill>
    <fill>
      <patternFill patternType="solid">
        <fgColor theme="7" tint="0.79998168889431442"/>
        <bgColor rgb="FFE6E0EC"/>
      </patternFill>
    </fill>
    <fill>
      <patternFill patternType="solid">
        <fgColor rgb="FF01E4EF"/>
        <bgColor rgb="FFCCC1DA"/>
      </patternFill>
    </fill>
    <fill>
      <patternFill patternType="solid">
        <fgColor theme="8" tint="0.39997558519241921"/>
        <bgColor rgb="FFFFCC00"/>
      </patternFill>
    </fill>
    <fill>
      <patternFill patternType="solid">
        <fgColor rgb="FFFF0000"/>
        <bgColor rgb="FFFDEADA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4" fillId="0" borderId="0"/>
    <xf numFmtId="165" fontId="4" fillId="0" borderId="0" applyBorder="0" applyProtection="0"/>
    <xf numFmtId="0" fontId="14" fillId="0" borderId="0"/>
    <xf numFmtId="0" fontId="14" fillId="0" borderId="0"/>
    <xf numFmtId="0" fontId="14" fillId="0" borderId="0"/>
    <xf numFmtId="0" fontId="15" fillId="0" borderId="0" applyNumberFormat="0" applyFill="0" applyBorder="0" applyProtection="0"/>
    <xf numFmtId="43" fontId="3" fillId="0" borderId="0" applyFont="0" applyFill="0" applyBorder="0" applyAlignment="0" applyProtection="0"/>
    <xf numFmtId="165" fontId="4" fillId="0" borderId="0" applyBorder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4" fillId="0" borderId="0" applyBorder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66">
    <xf numFmtId="0" fontId="0" fillId="0" borderId="0" xfId="0"/>
    <xf numFmtId="0" fontId="4" fillId="0" borderId="0" xfId="1" applyProtection="1">
      <protection locked="0"/>
    </xf>
    <xf numFmtId="0" fontId="4" fillId="2" borderId="0" xfId="1" applyFill="1"/>
    <xf numFmtId="0" fontId="4" fillId="0" borderId="0" xfId="1"/>
    <xf numFmtId="0" fontId="5" fillId="5" borderId="0" xfId="1" applyFont="1" applyFill="1" applyAlignment="1">
      <alignment horizontal="center" vertical="center" wrapText="1"/>
    </xf>
    <xf numFmtId="0" fontId="8" fillId="6" borderId="0" xfId="1" applyFont="1" applyFill="1" applyAlignment="1">
      <alignment horizontal="center" vertical="center" wrapText="1"/>
    </xf>
    <xf numFmtId="0" fontId="8" fillId="3" borderId="0" xfId="1" applyFont="1" applyFill="1" applyAlignment="1">
      <alignment horizontal="center" vertical="center" wrapText="1"/>
    </xf>
    <xf numFmtId="0" fontId="4" fillId="12" borderId="0" xfId="1" applyFill="1"/>
    <xf numFmtId="0" fontId="10" fillId="2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10" fillId="14" borderId="0" xfId="0" applyFont="1" applyFill="1"/>
    <xf numFmtId="0" fontId="11" fillId="0" borderId="0" xfId="0" applyFont="1"/>
    <xf numFmtId="0" fontId="5" fillId="0" borderId="4" xfId="0" applyFont="1" applyBorder="1" applyAlignment="1">
      <alignment vertical="center" wrapText="1"/>
    </xf>
    <xf numFmtId="0" fontId="10" fillId="0" borderId="0" xfId="0" applyFont="1"/>
    <xf numFmtId="0" fontId="10" fillId="11" borderId="0" xfId="0" applyFont="1" applyFill="1"/>
    <xf numFmtId="0" fontId="6" fillId="2" borderId="0" xfId="1" applyFont="1" applyFill="1" applyAlignment="1">
      <alignment wrapText="1"/>
    </xf>
    <xf numFmtId="0" fontId="6" fillId="14" borderId="0" xfId="1" applyFont="1" applyFill="1" applyAlignment="1">
      <alignment wrapText="1"/>
    </xf>
    <xf numFmtId="0" fontId="4" fillId="14" borderId="0" xfId="1" applyFill="1"/>
    <xf numFmtId="0" fontId="5" fillId="0" borderId="0" xfId="1" applyFont="1" applyAlignment="1" applyProtection="1">
      <alignment wrapText="1"/>
      <protection locked="0"/>
    </xf>
    <xf numFmtId="0" fontId="6" fillId="14" borderId="0" xfId="1" applyFont="1" applyFill="1" applyAlignment="1">
      <alignment vertical="center" wrapText="1"/>
    </xf>
    <xf numFmtId="0" fontId="5" fillId="2" borderId="0" xfId="1" applyFont="1" applyFill="1" applyAlignment="1">
      <alignment wrapText="1"/>
    </xf>
    <xf numFmtId="0" fontId="5" fillId="0" borderId="0" xfId="1" applyFont="1" applyAlignment="1">
      <alignment wrapText="1"/>
    </xf>
    <xf numFmtId="0" fontId="5" fillId="3" borderId="0" xfId="1" applyFont="1" applyFill="1" applyAlignment="1">
      <alignment wrapText="1"/>
    </xf>
    <xf numFmtId="0" fontId="6" fillId="0" borderId="0" xfId="1" applyFont="1" applyAlignment="1">
      <alignment wrapText="1"/>
    </xf>
    <xf numFmtId="0" fontId="6" fillId="3" borderId="0" xfId="1" applyFont="1" applyFill="1" applyAlignment="1">
      <alignment vertical="center" wrapText="1"/>
    </xf>
    <xf numFmtId="0" fontId="6" fillId="6" borderId="0" xfId="1" applyFont="1" applyFill="1" applyAlignment="1">
      <alignment wrapText="1"/>
    </xf>
    <xf numFmtId="0" fontId="6" fillId="3" borderId="0" xfId="1" applyFont="1" applyFill="1" applyAlignment="1">
      <alignment wrapText="1"/>
    </xf>
    <xf numFmtId="0" fontId="6" fillId="0" borderId="0" xfId="1" applyFont="1" applyAlignment="1">
      <alignment vertical="center" wrapText="1"/>
    </xf>
    <xf numFmtId="0" fontId="6" fillId="15" borderId="0" xfId="1" applyFont="1" applyFill="1" applyAlignment="1">
      <alignment vertical="center" wrapText="1"/>
    </xf>
    <xf numFmtId="0" fontId="6" fillId="15" borderId="0" xfId="1" applyFont="1" applyFill="1" applyAlignment="1">
      <alignment wrapText="1"/>
    </xf>
    <xf numFmtId="0" fontId="6" fillId="26" borderId="0" xfId="1" applyFont="1" applyFill="1" applyAlignment="1">
      <alignment wrapText="1"/>
    </xf>
    <xf numFmtId="0" fontId="6" fillId="22" borderId="0" xfId="1" applyFont="1" applyFill="1" applyAlignment="1">
      <alignment wrapText="1"/>
    </xf>
    <xf numFmtId="0" fontId="5" fillId="0" borderId="0" xfId="1" applyFont="1" applyAlignment="1">
      <alignment vertical="center" wrapText="1"/>
    </xf>
    <xf numFmtId="0" fontId="5" fillId="14" borderId="0" xfId="1" applyFont="1" applyFill="1" applyAlignment="1">
      <alignment wrapText="1"/>
    </xf>
    <xf numFmtId="0" fontId="6" fillId="11" borderId="0" xfId="1" applyFont="1" applyFill="1" applyAlignment="1">
      <alignment wrapText="1"/>
    </xf>
    <xf numFmtId="0" fontId="4" fillId="38" borderId="0" xfId="1" applyFill="1"/>
    <xf numFmtId="0" fontId="17" fillId="2" borderId="0" xfId="1" applyFont="1" applyFill="1"/>
    <xf numFmtId="0" fontId="17" fillId="0" borderId="0" xfId="1" applyFont="1"/>
    <xf numFmtId="0" fontId="16" fillId="3" borderId="0" xfId="1" applyFont="1" applyFill="1" applyAlignment="1">
      <alignment wrapText="1"/>
    </xf>
    <xf numFmtId="0" fontId="6" fillId="40" borderId="4" xfId="1" applyFont="1" applyFill="1" applyBorder="1" applyAlignment="1">
      <alignment horizontal="left" vertical="center" wrapText="1"/>
    </xf>
    <xf numFmtId="0" fontId="22" fillId="0" borderId="0" xfId="1" applyFont="1"/>
    <xf numFmtId="0" fontId="25" fillId="15" borderId="0" xfId="1" applyFont="1" applyFill="1"/>
    <xf numFmtId="0" fontId="25" fillId="14" borderId="0" xfId="1" applyFont="1" applyFill="1"/>
    <xf numFmtId="0" fontId="10" fillId="0" borderId="0" xfId="0" applyFont="1" applyAlignment="1">
      <alignment horizontal="center"/>
    </xf>
    <xf numFmtId="0" fontId="6" fillId="45" borderId="4" xfId="1" applyFont="1" applyFill="1" applyBorder="1" applyAlignment="1" applyProtection="1">
      <alignment horizontal="left" vertical="center" wrapText="1"/>
      <protection locked="0"/>
    </xf>
    <xf numFmtId="0" fontId="7" fillId="36" borderId="4" xfId="1" applyFont="1" applyFill="1" applyBorder="1" applyAlignment="1">
      <alignment horizontal="center" vertical="center" wrapText="1"/>
    </xf>
    <xf numFmtId="0" fontId="7" fillId="10" borderId="4" xfId="1" applyFont="1" applyFill="1" applyBorder="1" applyAlignment="1">
      <alignment horizontal="center" vertical="center" wrapText="1"/>
    </xf>
    <xf numFmtId="1" fontId="7" fillId="45" borderId="4" xfId="1" applyNumberFormat="1" applyFont="1" applyFill="1" applyBorder="1" applyAlignment="1" applyProtection="1">
      <alignment horizontal="center" vertical="center"/>
      <protection locked="0"/>
    </xf>
    <xf numFmtId="168" fontId="30" fillId="0" borderId="0" xfId="0" applyNumberFormat="1" applyFont="1" applyAlignment="1">
      <alignment horizontal="center" vertical="center"/>
    </xf>
    <xf numFmtId="0" fontId="10" fillId="18" borderId="0" xfId="0" applyFont="1" applyFill="1"/>
    <xf numFmtId="0" fontId="10" fillId="18" borderId="0" xfId="0" applyFont="1" applyFill="1" applyAlignment="1">
      <alignment wrapText="1"/>
    </xf>
    <xf numFmtId="0" fontId="5" fillId="0" borderId="4" xfId="3" applyFont="1" applyBorder="1" applyAlignment="1">
      <alignment horizontal="left" vertical="center" wrapText="1" shrinkToFit="1"/>
    </xf>
    <xf numFmtId="0" fontId="6" fillId="2" borderId="0" xfId="3" applyFont="1" applyFill="1" applyAlignment="1">
      <alignment vertical="center" wrapText="1" shrinkToFit="1"/>
    </xf>
    <xf numFmtId="0" fontId="7" fillId="2" borderId="0" xfId="3" applyFont="1" applyFill="1" applyAlignment="1">
      <alignment vertical="center" wrapText="1"/>
    </xf>
    <xf numFmtId="168" fontId="30" fillId="2" borderId="0" xfId="0" applyNumberFormat="1" applyFont="1" applyFill="1" applyAlignment="1">
      <alignment horizontal="center" vertical="center"/>
    </xf>
    <xf numFmtId="0" fontId="30" fillId="2" borderId="0" xfId="0" applyFont="1" applyFill="1"/>
    <xf numFmtId="0" fontId="0" fillId="2" borderId="0" xfId="0" applyFill="1"/>
    <xf numFmtId="0" fontId="6" fillId="63" borderId="4" xfId="3" applyFont="1" applyFill="1" applyBorder="1" applyAlignment="1">
      <alignment vertical="center" wrapText="1" shrinkToFit="1"/>
    </xf>
    <xf numFmtId="0" fontId="7" fillId="63" borderId="4" xfId="3" applyFont="1" applyFill="1" applyBorder="1" applyAlignment="1">
      <alignment vertical="center" wrapText="1"/>
    </xf>
    <xf numFmtId="0" fontId="6" fillId="7" borderId="4" xfId="1" applyFont="1" applyFill="1" applyBorder="1" applyAlignment="1">
      <alignment horizontal="left" vertical="center"/>
    </xf>
    <xf numFmtId="0" fontId="6" fillId="8" borderId="4" xfId="1" applyFont="1" applyFill="1" applyBorder="1" applyAlignment="1">
      <alignment horizontal="left" vertical="center"/>
    </xf>
    <xf numFmtId="0" fontId="6" fillId="69" borderId="4" xfId="1" applyFont="1" applyFill="1" applyBorder="1" applyAlignment="1">
      <alignment horizontal="left" vertical="center"/>
    </xf>
    <xf numFmtId="0" fontId="5" fillId="38" borderId="0" xfId="1" applyFont="1" applyFill="1" applyAlignment="1">
      <alignment horizontal="center" vertical="center" wrapText="1"/>
    </xf>
    <xf numFmtId="0" fontId="33" fillId="11" borderId="0" xfId="1" applyFont="1" applyFill="1"/>
    <xf numFmtId="0" fontId="33" fillId="21" borderId="0" xfId="1" applyFont="1" applyFill="1"/>
    <xf numFmtId="0" fontId="33" fillId="14" borderId="0" xfId="1" applyFont="1" applyFill="1"/>
    <xf numFmtId="0" fontId="34" fillId="5" borderId="0" xfId="1" applyFont="1" applyFill="1"/>
    <xf numFmtId="0" fontId="12" fillId="14" borderId="0" xfId="1" applyFont="1" applyFill="1" applyAlignment="1">
      <alignment vertical="center" wrapText="1"/>
    </xf>
    <xf numFmtId="0" fontId="6" fillId="21" borderId="0" xfId="1" applyFont="1" applyFill="1" applyAlignment="1">
      <alignment wrapText="1"/>
    </xf>
    <xf numFmtId="0" fontId="25" fillId="0" borderId="0" xfId="1" applyFont="1"/>
    <xf numFmtId="0" fontId="6" fillId="22" borderId="0" xfId="1" applyFont="1" applyFill="1" applyAlignment="1">
      <alignment horizontal="center" vertical="center" wrapText="1"/>
    </xf>
    <xf numFmtId="0" fontId="25" fillId="21" borderId="0" xfId="1" applyFont="1" applyFill="1"/>
    <xf numFmtId="0" fontId="6" fillId="0" borderId="0" xfId="1" applyFont="1" applyAlignment="1">
      <alignment horizontal="center" vertical="center" wrapText="1"/>
    </xf>
    <xf numFmtId="0" fontId="25" fillId="11" borderId="0" xfId="1" applyFont="1" applyFill="1"/>
    <xf numFmtId="0" fontId="25" fillId="32" borderId="0" xfId="1" applyFont="1" applyFill="1"/>
    <xf numFmtId="0" fontId="33" fillId="0" borderId="0" xfId="1" applyFont="1"/>
    <xf numFmtId="168" fontId="31" fillId="0" borderId="0" xfId="0" applyNumberFormat="1" applyFont="1" applyAlignment="1">
      <alignment horizontal="center" vertical="center"/>
    </xf>
    <xf numFmtId="0" fontId="35" fillId="0" borderId="0" xfId="0" applyFont="1"/>
    <xf numFmtId="1" fontId="7" fillId="65" borderId="7" xfId="1" applyNumberFormat="1" applyFont="1" applyFill="1" applyBorder="1" applyAlignment="1">
      <alignment horizontal="center" vertical="center"/>
    </xf>
    <xf numFmtId="1" fontId="7" fillId="25" borderId="7" xfId="1" applyNumberFormat="1" applyFont="1" applyFill="1" applyBorder="1" applyAlignment="1">
      <alignment horizontal="center" vertical="center"/>
    </xf>
    <xf numFmtId="1" fontId="7" fillId="66" borderId="7" xfId="1" applyNumberFormat="1" applyFont="1" applyFill="1" applyBorder="1" applyAlignment="1">
      <alignment horizontal="center" vertical="center"/>
    </xf>
    <xf numFmtId="1" fontId="7" fillId="67" borderId="7" xfId="1" applyNumberFormat="1" applyFont="1" applyFill="1" applyBorder="1" applyAlignment="1">
      <alignment horizontal="center" vertical="center"/>
    </xf>
    <xf numFmtId="1" fontId="7" fillId="25" borderId="4" xfId="1" applyNumberFormat="1" applyFont="1" applyFill="1" applyBorder="1" applyAlignment="1">
      <alignment horizontal="center" vertical="center"/>
    </xf>
    <xf numFmtId="0" fontId="6" fillId="70" borderId="4" xfId="1" applyFont="1" applyFill="1" applyBorder="1" applyAlignment="1">
      <alignment horizontal="left" vertical="center"/>
    </xf>
    <xf numFmtId="0" fontId="5" fillId="43" borderId="0" xfId="1" applyFont="1" applyFill="1" applyAlignment="1">
      <alignment horizontal="center" vertical="center" wrapText="1"/>
    </xf>
    <xf numFmtId="0" fontId="4" fillId="43" borderId="0" xfId="1" applyFill="1"/>
    <xf numFmtId="0" fontId="6" fillId="72" borderId="4" xfId="1" applyFont="1" applyFill="1" applyBorder="1" applyAlignment="1">
      <alignment horizontal="left" vertical="center"/>
    </xf>
    <xf numFmtId="0" fontId="4" fillId="73" borderId="0" xfId="1" applyFill="1"/>
    <xf numFmtId="0" fontId="10" fillId="38" borderId="0" xfId="0" applyFont="1" applyFill="1" applyAlignment="1">
      <alignment horizontal="center"/>
    </xf>
    <xf numFmtId="0" fontId="5" fillId="2" borderId="0" xfId="1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/>
    </xf>
    <xf numFmtId="0" fontId="13" fillId="2" borderId="0" xfId="1" applyFont="1" applyFill="1"/>
    <xf numFmtId="0" fontId="9" fillId="2" borderId="0" xfId="0" applyFont="1" applyFill="1" applyAlignment="1">
      <alignment wrapText="1"/>
    </xf>
    <xf numFmtId="0" fontId="19" fillId="2" borderId="0" xfId="0" applyFont="1" applyFill="1"/>
    <xf numFmtId="0" fontId="11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33" fillId="2" borderId="0" xfId="1" applyFont="1" applyFill="1"/>
    <xf numFmtId="0" fontId="9" fillId="46" borderId="0" xfId="0" applyFont="1" applyFill="1"/>
    <xf numFmtId="0" fontId="7" fillId="2" borderId="0" xfId="1" applyFont="1" applyFill="1" applyAlignment="1">
      <alignment wrapText="1"/>
    </xf>
    <xf numFmtId="0" fontId="5" fillId="2" borderId="0" xfId="1" applyFont="1" applyFill="1" applyAlignment="1" applyProtection="1">
      <alignment wrapText="1"/>
      <protection locked="0"/>
    </xf>
    <xf numFmtId="0" fontId="4" fillId="2" borderId="0" xfId="1" applyFill="1" applyProtection="1">
      <protection locked="0"/>
    </xf>
    <xf numFmtId="0" fontId="6" fillId="2" borderId="0" xfId="1" applyFont="1" applyFill="1" applyAlignment="1">
      <alignment vertical="center" wrapText="1"/>
    </xf>
    <xf numFmtId="0" fontId="20" fillId="2" borderId="0" xfId="1" applyFont="1" applyFill="1" applyAlignment="1">
      <alignment wrapText="1"/>
    </xf>
    <xf numFmtId="0" fontId="20" fillId="6" borderId="0" xfId="1" applyFont="1" applyFill="1" applyAlignment="1">
      <alignment wrapText="1"/>
    </xf>
    <xf numFmtId="0" fontId="5" fillId="6" borderId="0" xfId="1" applyFont="1" applyFill="1" applyAlignment="1">
      <alignment wrapText="1"/>
    </xf>
    <xf numFmtId="0" fontId="7" fillId="18" borderId="0" xfId="1" applyFont="1" applyFill="1" applyAlignment="1">
      <alignment wrapText="1"/>
    </xf>
    <xf numFmtId="0" fontId="7" fillId="6" borderId="0" xfId="1" applyFont="1" applyFill="1" applyAlignment="1">
      <alignment vertical="center" wrapText="1"/>
    </xf>
    <xf numFmtId="0" fontId="6" fillId="6" borderId="0" xfId="1" applyFont="1" applyFill="1" applyAlignment="1">
      <alignment vertical="center" wrapText="1"/>
    </xf>
    <xf numFmtId="0" fontId="26" fillId="2" borderId="0" xfId="1" applyFont="1" applyFill="1"/>
    <xf numFmtId="0" fontId="27" fillId="6" borderId="0" xfId="1" applyFont="1" applyFill="1" applyAlignment="1">
      <alignment wrapText="1"/>
    </xf>
    <xf numFmtId="0" fontId="16" fillId="6" borderId="0" xfId="1" applyFont="1" applyFill="1" applyAlignment="1">
      <alignment wrapText="1"/>
    </xf>
    <xf numFmtId="0" fontId="7" fillId="2" borderId="0" xfId="1" applyFont="1" applyFill="1" applyAlignment="1">
      <alignment vertical="center" wrapText="1"/>
    </xf>
    <xf numFmtId="0" fontId="21" fillId="2" borderId="0" xfId="1" applyFont="1" applyFill="1" applyAlignment="1">
      <alignment vertical="center" wrapText="1"/>
    </xf>
    <xf numFmtId="0" fontId="12" fillId="2" borderId="0" xfId="1" applyFont="1" applyFill="1" applyAlignment="1">
      <alignment vertical="center" wrapText="1"/>
    </xf>
    <xf numFmtId="0" fontId="7" fillId="18" borderId="0" xfId="1" applyFont="1" applyFill="1" applyAlignment="1">
      <alignment vertical="center" wrapText="1"/>
    </xf>
    <xf numFmtId="0" fontId="7" fillId="6" borderId="0" xfId="1" applyFont="1" applyFill="1" applyAlignment="1">
      <alignment wrapText="1"/>
    </xf>
    <xf numFmtId="0" fontId="7" fillId="44" borderId="0" xfId="1" applyFont="1" applyFill="1" applyAlignment="1">
      <alignment wrapText="1"/>
    </xf>
    <xf numFmtId="0" fontId="23" fillId="2" borderId="0" xfId="1" applyFont="1" applyFill="1"/>
    <xf numFmtId="0" fontId="22" fillId="2" borderId="0" xfId="1" applyFont="1" applyFill="1"/>
    <xf numFmtId="0" fontId="28" fillId="18" borderId="0" xfId="1" applyFont="1" applyFill="1"/>
    <xf numFmtId="0" fontId="25" fillId="2" borderId="0" xfId="1" applyFont="1" applyFill="1"/>
    <xf numFmtId="0" fontId="7" fillId="44" borderId="0" xfId="1" applyFont="1" applyFill="1" applyAlignment="1">
      <alignment horizontal="center" vertical="center" wrapText="1"/>
    </xf>
    <xf numFmtId="0" fontId="6" fillId="6" borderId="0" xfId="1" applyFont="1" applyFill="1" applyAlignment="1">
      <alignment horizontal="center" vertical="center" wrapText="1"/>
    </xf>
    <xf numFmtId="0" fontId="28" fillId="2" borderId="0" xfId="1" applyFont="1" applyFill="1"/>
    <xf numFmtId="0" fontId="6" fillId="2" borderId="0" xfId="1" applyFont="1" applyFill="1" applyAlignment="1">
      <alignment horizontal="center" vertical="center" wrapText="1"/>
    </xf>
    <xf numFmtId="0" fontId="28" fillId="46" borderId="0" xfId="1" applyFont="1" applyFill="1"/>
    <xf numFmtId="0" fontId="20" fillId="2" borderId="0" xfId="1" applyFont="1" applyFill="1" applyAlignment="1">
      <alignment vertical="center" wrapText="1"/>
    </xf>
    <xf numFmtId="0" fontId="5" fillId="2" borderId="0" xfId="1" applyFont="1" applyFill="1" applyAlignment="1">
      <alignment vertical="center" wrapText="1"/>
    </xf>
    <xf numFmtId="0" fontId="7" fillId="46" borderId="0" xfId="1" applyFont="1" applyFill="1" applyAlignment="1">
      <alignment wrapText="1"/>
    </xf>
    <xf numFmtId="0" fontId="31" fillId="0" borderId="0" xfId="0" applyFont="1"/>
    <xf numFmtId="0" fontId="30" fillId="0" borderId="0" xfId="0" applyFont="1"/>
    <xf numFmtId="168" fontId="29" fillId="56" borderId="0" xfId="0" applyNumberFormat="1" applyFont="1" applyFill="1" applyAlignment="1">
      <alignment horizontal="center" vertical="center" wrapText="1"/>
    </xf>
    <xf numFmtId="0" fontId="8" fillId="6" borderId="4" xfId="1" applyFont="1" applyFill="1" applyBorder="1" applyAlignment="1">
      <alignment horizontal="center" vertical="center" wrapText="1"/>
    </xf>
    <xf numFmtId="43" fontId="8" fillId="6" borderId="4" xfId="1" applyNumberFormat="1" applyFont="1" applyFill="1" applyBorder="1" applyAlignment="1">
      <alignment horizontal="center" vertical="center" wrapText="1"/>
    </xf>
    <xf numFmtId="43" fontId="8" fillId="52" borderId="4" xfId="1" applyNumberFormat="1" applyFont="1" applyFill="1" applyBorder="1" applyAlignment="1">
      <alignment horizontal="center" vertical="center" wrapText="1"/>
    </xf>
    <xf numFmtId="0" fontId="10" fillId="46" borderId="0" xfId="0" applyFont="1" applyFill="1" applyAlignment="1">
      <alignment wrapText="1"/>
    </xf>
    <xf numFmtId="0" fontId="36" fillId="0" borderId="0" xfId="1" applyFont="1" applyAlignment="1" applyProtection="1">
      <alignment horizontal="left" vertical="center"/>
      <protection locked="0"/>
    </xf>
    <xf numFmtId="0" fontId="6" fillId="5" borderId="4" xfId="0" applyFont="1" applyFill="1" applyBorder="1" applyAlignment="1">
      <alignment horizontal="center" vertical="center" wrapText="1"/>
    </xf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5" fillId="2" borderId="4" xfId="0" applyFont="1" applyFill="1" applyBorder="1"/>
    <xf numFmtId="0" fontId="5" fillId="2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center"/>
    </xf>
    <xf numFmtId="43" fontId="5" fillId="2" borderId="4" xfId="0" applyNumberFormat="1" applyFont="1" applyFill="1" applyBorder="1" applyAlignment="1">
      <alignment horizontal="left"/>
    </xf>
    <xf numFmtId="43" fontId="5" fillId="2" borderId="4" xfId="0" applyNumberFormat="1" applyFont="1" applyFill="1" applyBorder="1"/>
    <xf numFmtId="0" fontId="6" fillId="2" borderId="4" xfId="0" applyFont="1" applyFill="1" applyBorder="1"/>
    <xf numFmtId="43" fontId="6" fillId="2" borderId="4" xfId="0" applyNumberFormat="1" applyFont="1" applyFill="1" applyBorder="1" applyAlignment="1">
      <alignment horizontal="left"/>
    </xf>
    <xf numFmtId="0" fontId="6" fillId="2" borderId="4" xfId="0" applyFont="1" applyFill="1" applyBorder="1" applyAlignment="1">
      <alignment horizontal="center"/>
    </xf>
    <xf numFmtId="43" fontId="6" fillId="2" borderId="4" xfId="0" applyNumberFormat="1" applyFont="1" applyFill="1" applyBorder="1"/>
    <xf numFmtId="0" fontId="6" fillId="38" borderId="4" xfId="0" applyFont="1" applyFill="1" applyBorder="1"/>
    <xf numFmtId="43" fontId="6" fillId="38" borderId="4" xfId="0" applyNumberFormat="1" applyFont="1" applyFill="1" applyBorder="1" applyAlignment="1">
      <alignment horizontal="left"/>
    </xf>
    <xf numFmtId="0" fontId="6" fillId="38" borderId="4" xfId="0" applyFont="1" applyFill="1" applyBorder="1" applyAlignment="1">
      <alignment horizontal="center"/>
    </xf>
    <xf numFmtId="43" fontId="6" fillId="38" borderId="4" xfId="0" applyNumberFormat="1" applyFont="1" applyFill="1" applyBorder="1"/>
    <xf numFmtId="0" fontId="6" fillId="2" borderId="0" xfId="0" applyFont="1" applyFill="1"/>
    <xf numFmtId="43" fontId="5" fillId="2" borderId="0" xfId="0" applyNumberFormat="1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37" fillId="2" borderId="4" xfId="0" applyFont="1" applyFill="1" applyBorder="1" applyAlignment="1">
      <alignment horizontal="center"/>
    </xf>
    <xf numFmtId="0" fontId="5" fillId="0" borderId="0" xfId="0" applyFont="1"/>
    <xf numFmtId="0" fontId="5" fillId="38" borderId="4" xfId="0" applyFont="1" applyFill="1" applyBorder="1"/>
    <xf numFmtId="43" fontId="5" fillId="38" borderId="4" xfId="0" applyNumberFormat="1" applyFont="1" applyFill="1" applyBorder="1" applyAlignment="1">
      <alignment horizontal="left"/>
    </xf>
    <xf numFmtId="0" fontId="5" fillId="38" borderId="4" xfId="0" applyFont="1" applyFill="1" applyBorder="1" applyAlignment="1">
      <alignment horizontal="center"/>
    </xf>
    <xf numFmtId="43" fontId="5" fillId="38" borderId="4" xfId="0" applyNumberFormat="1" applyFont="1" applyFill="1" applyBorder="1"/>
    <xf numFmtId="0" fontId="5" fillId="38" borderId="0" xfId="0" applyFont="1" applyFill="1"/>
    <xf numFmtId="43" fontId="6" fillId="2" borderId="0" xfId="0" applyNumberFormat="1" applyFont="1" applyFill="1" applyAlignment="1">
      <alignment horizontal="left"/>
    </xf>
    <xf numFmtId="0" fontId="6" fillId="80" borderId="4" xfId="1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/>
    </xf>
    <xf numFmtId="0" fontId="6" fillId="38" borderId="4" xfId="0" applyFont="1" applyFill="1" applyBorder="1" applyAlignment="1">
      <alignment horizontal="center" vertical="center" wrapText="1"/>
    </xf>
    <xf numFmtId="0" fontId="6" fillId="18" borderId="4" xfId="0" applyFont="1" applyFill="1" applyBorder="1" applyAlignment="1">
      <alignment horizontal="left" vertical="center" wrapText="1"/>
    </xf>
    <xf numFmtId="0" fontId="7" fillId="18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46" borderId="4" xfId="0" applyFont="1" applyFill="1" applyBorder="1" applyAlignment="1">
      <alignment horizontal="left" wrapText="1"/>
    </xf>
    <xf numFmtId="0" fontId="7" fillId="46" borderId="4" xfId="0" applyFont="1" applyFill="1" applyBorder="1" applyAlignment="1">
      <alignment horizontal="center" vertical="center" wrapText="1"/>
    </xf>
    <xf numFmtId="0" fontId="7" fillId="18" borderId="4" xfId="0" applyFont="1" applyFill="1" applyBorder="1" applyAlignment="1">
      <alignment horizontal="left" wrapText="1"/>
    </xf>
    <xf numFmtId="0" fontId="7" fillId="0" borderId="4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7" fillId="14" borderId="4" xfId="0" applyFont="1" applyFill="1" applyBorder="1" applyAlignment="1">
      <alignment horizontal="center" vertical="center" wrapText="1"/>
    </xf>
    <xf numFmtId="2" fontId="7" fillId="46" borderId="4" xfId="0" applyNumberFormat="1" applyFont="1" applyFill="1" applyBorder="1" applyAlignment="1">
      <alignment horizontal="center" vertical="center" wrapText="1"/>
    </xf>
    <xf numFmtId="2" fontId="7" fillId="21" borderId="4" xfId="0" applyNumberFormat="1" applyFont="1" applyFill="1" applyBorder="1" applyAlignment="1">
      <alignment horizontal="center" vertical="center" wrapText="1"/>
    </xf>
    <xf numFmtId="49" fontId="7" fillId="46" borderId="4" xfId="0" applyNumberFormat="1" applyFont="1" applyFill="1" applyBorder="1" applyAlignment="1">
      <alignment horizontal="center" vertical="center" wrapText="1"/>
    </xf>
    <xf numFmtId="49" fontId="7" fillId="21" borderId="4" xfId="0" applyNumberFormat="1" applyFont="1" applyFill="1" applyBorder="1" applyAlignment="1">
      <alignment horizontal="center" vertical="center" wrapText="1"/>
    </xf>
    <xf numFmtId="0" fontId="7" fillId="11" borderId="4" xfId="0" applyFont="1" applyFill="1" applyBorder="1" applyAlignment="1">
      <alignment horizontal="center" vertical="center" wrapText="1"/>
    </xf>
    <xf numFmtId="0" fontId="7" fillId="32" borderId="4" xfId="0" applyFont="1" applyFill="1" applyBorder="1" applyAlignment="1">
      <alignment horizontal="center" vertical="center" wrapText="1"/>
    </xf>
    <xf numFmtId="0" fontId="39" fillId="54" borderId="1" xfId="0" applyFont="1" applyFill="1" applyBorder="1" applyAlignment="1">
      <alignment horizontal="center" vertical="center"/>
    </xf>
    <xf numFmtId="0" fontId="39" fillId="54" borderId="2" xfId="0" applyFont="1" applyFill="1" applyBorder="1" applyAlignment="1">
      <alignment horizontal="center" vertical="center"/>
    </xf>
    <xf numFmtId="168" fontId="42" fillId="0" borderId="4" xfId="0" applyNumberFormat="1" applyFont="1" applyBorder="1" applyAlignment="1">
      <alignment horizontal="center" vertical="center"/>
    </xf>
    <xf numFmtId="0" fontId="6" fillId="55" borderId="1" xfId="0" applyFont="1" applyFill="1" applyBorder="1" applyAlignment="1">
      <alignment vertical="top" wrapText="1" shrinkToFit="1"/>
    </xf>
    <xf numFmtId="0" fontId="6" fillId="56" borderId="1" xfId="0" applyFont="1" applyFill="1" applyBorder="1" applyAlignment="1">
      <alignment vertical="center" wrapText="1" shrinkToFit="1"/>
    </xf>
    <xf numFmtId="168" fontId="43" fillId="0" borderId="4" xfId="0" applyNumberFormat="1" applyFont="1" applyBorder="1" applyAlignment="1">
      <alignment horizontal="center" vertical="center"/>
    </xf>
    <xf numFmtId="0" fontId="6" fillId="57" borderId="1" xfId="0" applyFont="1" applyFill="1" applyBorder="1" applyAlignment="1">
      <alignment vertical="center" wrapText="1" shrinkToFit="1"/>
    </xf>
    <xf numFmtId="0" fontId="5" fillId="0" borderId="4" xfId="0" applyFont="1" applyBorder="1" applyAlignment="1">
      <alignment vertical="top" wrapText="1" shrinkToFit="1"/>
    </xf>
    <xf numFmtId="0" fontId="6" fillId="55" borderId="1" xfId="0" applyFont="1" applyFill="1" applyBorder="1" applyAlignment="1">
      <alignment vertical="center" wrapText="1" shrinkToFit="1"/>
    </xf>
    <xf numFmtId="0" fontId="5" fillId="0" borderId="4" xfId="0" applyFont="1" applyBorder="1" applyAlignment="1">
      <alignment horizontal="left" vertical="top" wrapText="1" shrinkToFit="1"/>
    </xf>
    <xf numFmtId="0" fontId="6" fillId="57" borderId="1" xfId="0" applyFont="1" applyFill="1" applyBorder="1" applyAlignment="1">
      <alignment vertical="center" shrinkToFit="1"/>
    </xf>
    <xf numFmtId="168" fontId="39" fillId="56" borderId="4" xfId="0" applyNumberFormat="1" applyFont="1" applyFill="1" applyBorder="1" applyAlignment="1">
      <alignment horizontal="center" vertical="center" wrapText="1"/>
    </xf>
    <xf numFmtId="168" fontId="43" fillId="2" borderId="0" xfId="0" applyNumberFormat="1" applyFont="1" applyFill="1" applyAlignment="1">
      <alignment horizontal="center" vertical="center"/>
    </xf>
    <xf numFmtId="0" fontId="41" fillId="2" borderId="0" xfId="0" applyFont="1" applyFill="1" applyAlignment="1">
      <alignment horizontal="left"/>
    </xf>
    <xf numFmtId="0" fontId="22" fillId="38" borderId="0" xfId="1" applyFont="1" applyFill="1"/>
    <xf numFmtId="0" fontId="22" fillId="0" borderId="0" xfId="1" applyFont="1" applyAlignment="1" applyProtection="1">
      <alignment horizontal="left"/>
      <protection locked="0"/>
    </xf>
    <xf numFmtId="0" fontId="25" fillId="0" borderId="0" xfId="1" applyFont="1" applyAlignment="1" applyProtection="1">
      <alignment horizontal="center"/>
      <protection locked="0"/>
    </xf>
    <xf numFmtId="43" fontId="25" fillId="39" borderId="0" xfId="14" applyFont="1" applyFill="1" applyBorder="1" applyAlignment="1" applyProtection="1">
      <alignment horizontal="center"/>
      <protection locked="0"/>
    </xf>
    <xf numFmtId="43" fontId="6" fillId="2" borderId="4" xfId="14" applyFont="1" applyFill="1" applyBorder="1"/>
    <xf numFmtId="43" fontId="4" fillId="0" borderId="0" xfId="14" applyFont="1"/>
    <xf numFmtId="43" fontId="7" fillId="60" borderId="0" xfId="14" applyFont="1" applyFill="1" applyBorder="1" applyAlignment="1" applyProtection="1">
      <alignment horizontal="center" vertical="center" wrapText="1"/>
    </xf>
    <xf numFmtId="43" fontId="7" fillId="60" borderId="0" xfId="14" applyFont="1" applyFill="1" applyBorder="1" applyAlignment="1" applyProtection="1">
      <alignment horizontal="center" vertical="center" wrapText="1"/>
      <protection locked="0"/>
    </xf>
    <xf numFmtId="43" fontId="7" fillId="71" borderId="4" xfId="14" applyFont="1" applyFill="1" applyBorder="1" applyAlignment="1" applyProtection="1">
      <alignment horizontal="center" vertical="center" wrapText="1"/>
    </xf>
    <xf numFmtId="43" fontId="7" fillId="64" borderId="4" xfId="14" applyFont="1" applyFill="1" applyBorder="1" applyAlignment="1" applyProtection="1">
      <alignment horizontal="center" vertical="center" wrapText="1"/>
      <protection locked="0"/>
    </xf>
    <xf numFmtId="43" fontId="7" fillId="77" borderId="1" xfId="14" applyFont="1" applyFill="1" applyBorder="1" applyAlignment="1" applyProtection="1">
      <alignment horizontal="center" vertical="center" wrapText="1"/>
    </xf>
    <xf numFmtId="43" fontId="7" fillId="64" borderId="4" xfId="14" applyFont="1" applyFill="1" applyBorder="1" applyAlignment="1" applyProtection="1">
      <alignment horizontal="center" vertical="center" wrapText="1"/>
    </xf>
    <xf numFmtId="43" fontId="7" fillId="63" borderId="4" xfId="14" applyFont="1" applyFill="1" applyBorder="1" applyAlignment="1" applyProtection="1">
      <alignment vertical="center" wrapText="1"/>
    </xf>
    <xf numFmtId="43" fontId="20" fillId="58" borderId="4" xfId="14" applyFont="1" applyFill="1" applyBorder="1" applyAlignment="1" applyProtection="1">
      <alignment horizontal="center" vertical="center" wrapText="1"/>
      <protection locked="0"/>
    </xf>
    <xf numFmtId="43" fontId="7" fillId="36" borderId="1" xfId="14" applyFont="1" applyFill="1" applyBorder="1" applyAlignment="1" applyProtection="1">
      <alignment horizontal="center" vertical="center" wrapText="1"/>
    </xf>
    <xf numFmtId="43" fontId="7" fillId="0" borderId="4" xfId="14" applyFont="1" applyBorder="1" applyAlignment="1" applyProtection="1">
      <alignment horizontal="center" vertical="center" wrapText="1"/>
    </xf>
    <xf numFmtId="43" fontId="20" fillId="62" borderId="4" xfId="14" applyFont="1" applyFill="1" applyBorder="1" applyAlignment="1" applyProtection="1">
      <alignment horizontal="center" vertical="center" wrapText="1"/>
      <protection locked="0"/>
    </xf>
    <xf numFmtId="43" fontId="7" fillId="76" borderId="1" xfId="14" applyFont="1" applyFill="1" applyBorder="1" applyAlignment="1" applyProtection="1">
      <alignment horizontal="center" vertical="center" wrapText="1"/>
    </xf>
    <xf numFmtId="43" fontId="7" fillId="62" borderId="4" xfId="14" applyFont="1" applyFill="1" applyBorder="1" applyAlignment="1" applyProtection="1">
      <alignment horizontal="center" vertical="center" wrapText="1"/>
      <protection locked="0"/>
    </xf>
    <xf numFmtId="43" fontId="20" fillId="0" borderId="4" xfId="14" applyFont="1" applyFill="1" applyBorder="1" applyAlignment="1" applyProtection="1">
      <alignment horizontal="center" vertical="center" wrapText="1"/>
      <protection locked="0"/>
    </xf>
    <xf numFmtId="43" fontId="20" fillId="61" borderId="4" xfId="14" applyFont="1" applyFill="1" applyBorder="1" applyAlignment="1" applyProtection="1">
      <alignment horizontal="center" vertical="center" wrapText="1"/>
      <protection locked="0"/>
    </xf>
    <xf numFmtId="43" fontId="7" fillId="61" borderId="4" xfId="14" applyFont="1" applyFill="1" applyBorder="1" applyAlignment="1" applyProtection="1">
      <alignment horizontal="center" vertical="center" wrapText="1"/>
      <protection locked="0"/>
    </xf>
    <xf numFmtId="43" fontId="20" fillId="56" borderId="4" xfId="14" applyFont="1" applyFill="1" applyBorder="1" applyAlignment="1" applyProtection="1">
      <alignment horizontal="center" vertical="center" wrapText="1"/>
      <protection locked="0"/>
    </xf>
    <xf numFmtId="43" fontId="7" fillId="79" borderId="1" xfId="14" applyFont="1" applyFill="1" applyBorder="1" applyAlignment="1" applyProtection="1">
      <alignment horizontal="center" vertical="center" wrapText="1"/>
    </xf>
    <xf numFmtId="43" fontId="7" fillId="56" borderId="4" xfId="14" applyFont="1" applyFill="1" applyBorder="1" applyAlignment="1" applyProtection="1">
      <alignment horizontal="center" vertical="center" wrapText="1"/>
      <protection locked="0"/>
    </xf>
    <xf numFmtId="43" fontId="20" fillId="0" borderId="4" xfId="14" applyFont="1" applyBorder="1" applyAlignment="1" applyProtection="1">
      <alignment horizontal="center" vertical="center" wrapText="1"/>
      <protection locked="0"/>
    </xf>
    <xf numFmtId="43" fontId="7" fillId="61" borderId="4" xfId="14" applyFont="1" applyFill="1" applyBorder="1" applyAlignment="1" applyProtection="1">
      <alignment horizontal="center" vertical="center" wrapText="1"/>
    </xf>
    <xf numFmtId="43" fontId="20" fillId="57" borderId="4" xfId="14" applyFont="1" applyFill="1" applyBorder="1" applyAlignment="1" applyProtection="1">
      <alignment horizontal="center" vertical="center" wrapText="1"/>
      <protection locked="0"/>
    </xf>
    <xf numFmtId="43" fontId="7" fillId="57" borderId="4" xfId="14" applyFont="1" applyFill="1" applyBorder="1" applyAlignment="1" applyProtection="1">
      <alignment horizontal="center" vertical="center" wrapText="1"/>
    </xf>
    <xf numFmtId="43" fontId="20" fillId="59" borderId="4" xfId="14" applyFont="1" applyFill="1" applyBorder="1" applyAlignment="1" applyProtection="1">
      <alignment horizontal="center" vertical="center" wrapText="1"/>
      <protection locked="0"/>
    </xf>
    <xf numFmtId="43" fontId="7" fillId="59" borderId="4" xfId="14" applyFont="1" applyFill="1" applyBorder="1" applyAlignment="1" applyProtection="1">
      <alignment horizontal="center" vertical="center" wrapText="1"/>
    </xf>
    <xf numFmtId="43" fontId="7" fillId="57" borderId="4" xfId="14" applyFont="1" applyFill="1" applyBorder="1" applyAlignment="1" applyProtection="1">
      <alignment horizontal="center" vertical="center" wrapText="1"/>
      <protection locked="0"/>
    </xf>
    <xf numFmtId="43" fontId="20" fillId="55" borderId="4" xfId="14" applyFont="1" applyFill="1" applyBorder="1" applyAlignment="1" applyProtection="1">
      <alignment horizontal="center" vertical="center" wrapText="1"/>
      <protection locked="0"/>
    </xf>
    <xf numFmtId="43" fontId="7" fillId="74" borderId="1" xfId="14" applyFont="1" applyFill="1" applyBorder="1" applyAlignment="1" applyProtection="1">
      <alignment horizontal="center" vertical="center" wrapText="1"/>
    </xf>
    <xf numFmtId="43" fontId="7" fillId="55" borderId="4" xfId="14" applyFont="1" applyFill="1" applyBorder="1" applyAlignment="1" applyProtection="1">
      <alignment horizontal="center" vertical="center" wrapText="1"/>
      <protection locked="0"/>
    </xf>
    <xf numFmtId="43" fontId="7" fillId="56" borderId="4" xfId="14" applyFont="1" applyFill="1" applyBorder="1" applyAlignment="1" applyProtection="1">
      <alignment horizontal="center" vertical="center" wrapText="1"/>
    </xf>
    <xf numFmtId="43" fontId="7" fillId="55" borderId="6" xfId="14" applyFont="1" applyFill="1" applyBorder="1" applyAlignment="1" applyProtection="1">
      <alignment horizontal="center" vertical="center" wrapText="1"/>
      <protection locked="0"/>
    </xf>
    <xf numFmtId="43" fontId="7" fillId="55" borderId="6" xfId="14" applyFont="1" applyFill="1" applyBorder="1" applyAlignment="1" applyProtection="1">
      <alignment horizontal="center" vertical="center" wrapText="1"/>
    </xf>
    <xf numFmtId="43" fontId="39" fillId="54" borderId="2" xfId="14" applyFont="1" applyFill="1" applyBorder="1" applyAlignment="1" applyProtection="1">
      <alignment vertical="center" wrapText="1"/>
      <protection locked="0"/>
    </xf>
    <xf numFmtId="43" fontId="39" fillId="54" borderId="2" xfId="14" applyFont="1" applyFill="1" applyBorder="1" applyAlignment="1" applyProtection="1">
      <alignment vertical="top" wrapText="1"/>
    </xf>
    <xf numFmtId="43" fontId="7" fillId="45" borderId="0" xfId="14" applyFont="1" applyFill="1" applyBorder="1" applyAlignment="1" applyProtection="1">
      <alignment horizontal="center" vertical="center"/>
      <protection locked="0"/>
    </xf>
    <xf numFmtId="43" fontId="7" fillId="45" borderId="4" xfId="14" applyFont="1" applyFill="1" applyBorder="1" applyAlignment="1" applyProtection="1">
      <alignment horizontal="center" vertical="center"/>
      <protection locked="0"/>
    </xf>
    <xf numFmtId="43" fontId="23" fillId="2" borderId="4" xfId="14" applyFont="1" applyFill="1" applyBorder="1" applyProtection="1"/>
    <xf numFmtId="43" fontId="7" fillId="3" borderId="4" xfId="14" applyFont="1" applyFill="1" applyBorder="1" applyAlignment="1" applyProtection="1">
      <alignment horizontal="center" vertical="center"/>
      <protection locked="0"/>
    </xf>
    <xf numFmtId="43" fontId="7" fillId="33" borderId="0" xfId="14" applyFont="1" applyFill="1" applyBorder="1" applyAlignment="1" applyProtection="1">
      <alignment horizontal="center" vertical="center"/>
    </xf>
    <xf numFmtId="43" fontId="7" fillId="33" borderId="4" xfId="14" applyFont="1" applyFill="1" applyBorder="1" applyAlignment="1" applyProtection="1">
      <alignment horizontal="center" vertical="center"/>
    </xf>
    <xf numFmtId="43" fontId="7" fillId="10" borderId="1" xfId="14" applyFont="1" applyFill="1" applyBorder="1" applyAlignment="1" applyProtection="1">
      <alignment horizontal="center" vertical="center" wrapText="1"/>
    </xf>
    <xf numFmtId="43" fontId="20" fillId="2" borderId="4" xfId="14" applyFont="1" applyFill="1" applyBorder="1" applyAlignment="1" applyProtection="1">
      <alignment wrapText="1"/>
    </xf>
    <xf numFmtId="43" fontId="7" fillId="25" borderId="4" xfId="14" applyFont="1" applyFill="1" applyBorder="1" applyAlignment="1" applyProtection="1">
      <alignment horizontal="center" vertical="center"/>
      <protection locked="0"/>
    </xf>
    <xf numFmtId="43" fontId="7" fillId="68" borderId="1" xfId="14" applyFont="1" applyFill="1" applyBorder="1" applyAlignment="1" applyProtection="1">
      <alignment horizontal="center" vertical="center" wrapText="1"/>
    </xf>
    <xf numFmtId="43" fontId="7" fillId="81" borderId="4" xfId="14" applyFont="1" applyFill="1" applyBorder="1" applyAlignment="1" applyProtection="1">
      <alignment horizontal="center" vertical="center"/>
      <protection locked="0"/>
    </xf>
    <xf numFmtId="43" fontId="7" fillId="47" borderId="4" xfId="14" applyFont="1" applyFill="1" applyBorder="1" applyAlignment="1" applyProtection="1">
      <alignment horizontal="center" vertical="center"/>
    </xf>
    <xf numFmtId="43" fontId="7" fillId="17" borderId="4" xfId="14" applyFont="1" applyFill="1" applyBorder="1" applyAlignment="1" applyProtection="1">
      <alignment horizontal="center" vertical="center"/>
    </xf>
    <xf numFmtId="43" fontId="7" fillId="48" borderId="1" xfId="14" applyFont="1" applyFill="1" applyBorder="1" applyAlignment="1" applyProtection="1">
      <alignment horizontal="center" vertical="center" wrapText="1"/>
    </xf>
    <xf numFmtId="43" fontId="7" fillId="37" borderId="4" xfId="14" applyFont="1" applyFill="1" applyBorder="1" applyAlignment="1" applyProtection="1">
      <alignment horizontal="center" vertical="center"/>
      <protection locked="0"/>
    </xf>
    <xf numFmtId="43" fontId="20" fillId="6" borderId="4" xfId="14" applyFont="1" applyFill="1" applyBorder="1" applyAlignment="1" applyProtection="1">
      <alignment horizontal="center" vertical="center"/>
      <protection locked="0"/>
    </xf>
    <xf numFmtId="43" fontId="7" fillId="82" borderId="9" xfId="14" applyFont="1" applyFill="1" applyBorder="1" applyAlignment="1" applyProtection="1">
      <alignment horizontal="center" vertical="center"/>
    </xf>
    <xf numFmtId="43" fontId="7" fillId="31" borderId="9" xfId="14" applyFont="1" applyFill="1" applyBorder="1" applyAlignment="1" applyProtection="1">
      <alignment horizontal="center" vertical="center"/>
    </xf>
    <xf numFmtId="43" fontId="7" fillId="6" borderId="4" xfId="14" applyFont="1" applyFill="1" applyBorder="1" applyAlignment="1" applyProtection="1">
      <alignment horizontal="center" vertical="center"/>
    </xf>
    <xf numFmtId="43" fontId="7" fillId="44" borderId="4" xfId="14" applyFont="1" applyFill="1" applyBorder="1" applyAlignment="1" applyProtection="1">
      <alignment horizontal="center" vertical="center"/>
    </xf>
    <xf numFmtId="43" fontId="7" fillId="40" borderId="4" xfId="14" applyFont="1" applyFill="1" applyBorder="1" applyAlignment="1" applyProtection="1">
      <alignment horizontal="center" vertical="center"/>
    </xf>
    <xf numFmtId="43" fontId="7" fillId="35" borderId="4" xfId="14" applyFont="1" applyFill="1" applyBorder="1" applyAlignment="1" applyProtection="1">
      <alignment horizontal="center" vertical="center"/>
    </xf>
    <xf numFmtId="43" fontId="7" fillId="78" borderId="1" xfId="14" applyFont="1" applyFill="1" applyBorder="1" applyAlignment="1" applyProtection="1">
      <alignment horizontal="center" vertical="center" wrapText="1"/>
    </xf>
    <xf numFmtId="43" fontId="7" fillId="3" borderId="4" xfId="14" applyFont="1" applyFill="1" applyBorder="1" applyAlignment="1" applyProtection="1">
      <alignment horizontal="center" vertical="center"/>
    </xf>
    <xf numFmtId="43" fontId="7" fillId="36" borderId="4" xfId="14" applyFont="1" applyFill="1" applyBorder="1" applyAlignment="1" applyProtection="1">
      <alignment horizontal="center" vertical="center" wrapText="1"/>
    </xf>
    <xf numFmtId="43" fontId="7" fillId="52" borderId="4" xfId="14" applyFont="1" applyFill="1" applyBorder="1" applyAlignment="1" applyProtection="1">
      <alignment horizontal="center" vertical="center"/>
    </xf>
    <xf numFmtId="43" fontId="20" fillId="2" borderId="4" xfId="14" applyFont="1" applyFill="1" applyBorder="1" applyAlignment="1" applyProtection="1">
      <alignment vertical="center" wrapText="1"/>
    </xf>
    <xf numFmtId="43" fontId="20" fillId="6" borderId="4" xfId="14" applyFont="1" applyFill="1" applyBorder="1" applyAlignment="1" applyProtection="1">
      <alignment wrapText="1"/>
    </xf>
    <xf numFmtId="43" fontId="7" fillId="34" borderId="4" xfId="14" applyFont="1" applyFill="1" applyBorder="1" applyAlignment="1" applyProtection="1">
      <alignment horizontal="center" vertical="center"/>
    </xf>
    <xf numFmtId="43" fontId="24" fillId="2" borderId="4" xfId="14" applyFont="1" applyFill="1" applyBorder="1" applyAlignment="1" applyProtection="1">
      <alignment horizontal="center" vertical="center" wrapText="1"/>
      <protection locked="0"/>
    </xf>
    <xf numFmtId="43" fontId="24" fillId="6" borderId="4" xfId="14" applyFont="1" applyFill="1" applyBorder="1" applyAlignment="1" applyProtection="1">
      <alignment horizontal="center" vertical="center" wrapText="1"/>
      <protection locked="0"/>
    </xf>
    <xf numFmtId="43" fontId="24" fillId="2" borderId="4" xfId="14" applyFont="1" applyFill="1" applyBorder="1" applyAlignment="1" applyProtection="1">
      <alignment horizontal="center" vertical="center"/>
      <protection locked="0"/>
    </xf>
    <xf numFmtId="43" fontId="7" fillId="53" borderId="4" xfId="14" applyFont="1" applyFill="1" applyBorder="1" applyAlignment="1" applyProtection="1">
      <alignment horizontal="center" vertical="center"/>
    </xf>
    <xf numFmtId="43" fontId="20" fillId="18" borderId="4" xfId="14" applyFont="1" applyFill="1" applyBorder="1" applyAlignment="1" applyProtection="1">
      <alignment wrapText="1"/>
    </xf>
    <xf numFmtId="43" fontId="7" fillId="2" borderId="4" xfId="14" applyFont="1" applyFill="1" applyBorder="1" applyAlignment="1" applyProtection="1">
      <alignment horizontal="center" vertical="center"/>
    </xf>
    <xf numFmtId="43" fontId="7" fillId="18" borderId="4" xfId="14" applyFont="1" applyFill="1" applyBorder="1" applyAlignment="1" applyProtection="1">
      <alignment horizontal="center" vertical="center"/>
    </xf>
    <xf numFmtId="43" fontId="7" fillId="0" borderId="4" xfId="14" applyFont="1" applyBorder="1" applyAlignment="1" applyProtection="1">
      <alignment horizontal="center" vertical="center"/>
      <protection locked="0"/>
    </xf>
    <xf numFmtId="43" fontId="7" fillId="51" borderId="4" xfId="14" applyFont="1" applyFill="1" applyBorder="1" applyAlignment="1" applyProtection="1">
      <alignment horizontal="center" vertical="center"/>
    </xf>
    <xf numFmtId="43" fontId="7" fillId="31" borderId="0" xfId="14" applyFont="1" applyFill="1" applyBorder="1" applyAlignment="1" applyProtection="1">
      <alignment horizontal="center" vertical="center" wrapText="1"/>
    </xf>
    <xf numFmtId="43" fontId="7" fillId="31" borderId="4" xfId="14" applyFont="1" applyFill="1" applyBorder="1" applyAlignment="1" applyProtection="1">
      <alignment horizontal="center" vertical="center" wrapText="1"/>
    </xf>
    <xf numFmtId="43" fontId="7" fillId="48" borderId="4" xfId="14" applyFont="1" applyFill="1" applyBorder="1" applyAlignment="1" applyProtection="1">
      <alignment horizontal="center" vertical="center"/>
    </xf>
    <xf numFmtId="43" fontId="7" fillId="23" borderId="4" xfId="14" applyFont="1" applyFill="1" applyBorder="1" applyAlignment="1" applyProtection="1">
      <alignment horizontal="center" vertical="center"/>
    </xf>
    <xf numFmtId="43" fontId="7" fillId="23" borderId="1" xfId="14" applyFont="1" applyFill="1" applyBorder="1" applyAlignment="1" applyProtection="1">
      <alignment horizontal="center" vertical="center" wrapText="1"/>
    </xf>
    <xf numFmtId="43" fontId="7" fillId="36" borderId="4" xfId="14" applyFont="1" applyFill="1" applyBorder="1" applyAlignment="1" applyProtection="1">
      <alignment horizontal="center" vertical="center"/>
    </xf>
    <xf numFmtId="43" fontId="7" fillId="30" borderId="4" xfId="14" applyFont="1" applyFill="1" applyBorder="1" applyAlignment="1" applyProtection="1">
      <alignment horizontal="center" vertical="center"/>
    </xf>
    <xf numFmtId="43" fontId="21" fillId="23" borderId="4" xfId="14" applyFont="1" applyFill="1" applyBorder="1" applyAlignment="1" applyProtection="1">
      <alignment horizontal="center" vertical="center"/>
    </xf>
    <xf numFmtId="43" fontId="7" fillId="48" borderId="0" xfId="14" applyFont="1" applyFill="1" applyBorder="1" applyAlignment="1" applyProtection="1">
      <alignment horizontal="center" vertical="center"/>
    </xf>
    <xf numFmtId="43" fontId="7" fillId="29" borderId="0" xfId="14" applyFont="1" applyFill="1" applyBorder="1" applyAlignment="1" applyProtection="1">
      <alignment horizontal="center" vertical="center"/>
    </xf>
    <xf numFmtId="43" fontId="7" fillId="29" borderId="4" xfId="14" applyFont="1" applyFill="1" applyBorder="1" applyAlignment="1" applyProtection="1">
      <alignment horizontal="center" vertical="center"/>
    </xf>
    <xf numFmtId="43" fontId="7" fillId="44" borderId="0" xfId="14" applyFont="1" applyFill="1" applyBorder="1" applyAlignment="1" applyProtection="1">
      <alignment horizontal="center" vertical="center"/>
    </xf>
    <xf numFmtId="43" fontId="7" fillId="30" borderId="0" xfId="14" applyFont="1" applyFill="1" applyBorder="1" applyAlignment="1" applyProtection="1">
      <alignment horizontal="center" vertical="center"/>
    </xf>
    <xf numFmtId="43" fontId="20" fillId="0" borderId="4" xfId="14" applyFont="1" applyBorder="1" applyAlignment="1" applyProtection="1">
      <alignment horizontal="center" vertical="center"/>
      <protection locked="0"/>
    </xf>
    <xf numFmtId="43" fontId="7" fillId="50" borderId="4" xfId="14" applyFont="1" applyFill="1" applyBorder="1" applyAlignment="1" applyProtection="1">
      <alignment horizontal="center" vertical="center"/>
    </xf>
    <xf numFmtId="43" fontId="7" fillId="27" borderId="4" xfId="14" applyFont="1" applyFill="1" applyBorder="1" applyAlignment="1" applyProtection="1">
      <alignment horizontal="center" vertical="center"/>
      <protection locked="0"/>
    </xf>
    <xf numFmtId="43" fontId="20" fillId="6" borderId="4" xfId="14" applyFont="1" applyFill="1" applyBorder="1" applyAlignment="1" applyProtection="1">
      <alignment vertical="center" wrapText="1"/>
    </xf>
    <xf numFmtId="43" fontId="7" fillId="2" borderId="4" xfId="14" applyFont="1" applyFill="1" applyBorder="1" applyAlignment="1" applyProtection="1">
      <alignment horizontal="center" vertical="center"/>
      <protection locked="0"/>
    </xf>
    <xf numFmtId="43" fontId="7" fillId="18" borderId="4" xfId="14" applyFont="1" applyFill="1" applyBorder="1" applyAlignment="1" applyProtection="1">
      <alignment wrapText="1"/>
    </xf>
    <xf numFmtId="43" fontId="7" fillId="48" borderId="4" xfId="14" applyFont="1" applyFill="1" applyBorder="1" applyAlignment="1" applyProtection="1">
      <alignment horizontal="center" vertical="center"/>
      <protection locked="0"/>
    </xf>
    <xf numFmtId="43" fontId="32" fillId="18" borderId="0" xfId="14" applyFont="1" applyFill="1" applyBorder="1" applyProtection="1"/>
    <xf numFmtId="43" fontId="38" fillId="2" borderId="4" xfId="14" applyFont="1" applyFill="1" applyBorder="1" applyProtection="1"/>
    <xf numFmtId="43" fontId="21" fillId="49" borderId="0" xfId="14" applyFont="1" applyFill="1" applyBorder="1" applyAlignment="1" applyProtection="1">
      <alignment horizontal="center" vertical="center"/>
    </xf>
    <xf numFmtId="43" fontId="21" fillId="49" borderId="4" xfId="14" applyFont="1" applyFill="1" applyBorder="1" applyAlignment="1" applyProtection="1">
      <alignment horizontal="center" vertical="center"/>
    </xf>
    <xf numFmtId="43" fontId="7" fillId="6" borderId="4" xfId="14" applyFont="1" applyFill="1" applyBorder="1" applyAlignment="1" applyProtection="1">
      <alignment horizontal="center" vertical="center"/>
      <protection locked="0"/>
    </xf>
    <xf numFmtId="43" fontId="7" fillId="44" borderId="0" xfId="14" applyFont="1" applyFill="1" applyBorder="1" applyAlignment="1" applyProtection="1">
      <alignment horizontal="center" vertical="center"/>
      <protection locked="0"/>
    </xf>
    <xf numFmtId="43" fontId="7" fillId="44" borderId="4" xfId="14" applyFont="1" applyFill="1" applyBorder="1" applyAlignment="1" applyProtection="1">
      <alignment horizontal="center" vertical="center"/>
      <protection locked="0"/>
    </xf>
    <xf numFmtId="43" fontId="7" fillId="18" borderId="0" xfId="14" applyFont="1" applyFill="1" applyBorder="1" applyAlignment="1" applyProtection="1">
      <alignment horizontal="center" vertical="center"/>
      <protection locked="0"/>
    </xf>
    <xf numFmtId="43" fontId="7" fillId="18" borderId="4" xfId="14" applyFont="1" applyFill="1" applyBorder="1" applyAlignment="1" applyProtection="1">
      <alignment horizontal="center" vertical="center"/>
      <protection locked="0"/>
    </xf>
    <xf numFmtId="43" fontId="21" fillId="17" borderId="4" xfId="14" applyFont="1" applyFill="1" applyBorder="1" applyAlignment="1" applyProtection="1">
      <alignment horizontal="center" vertical="center" wrapText="1"/>
    </xf>
    <xf numFmtId="43" fontId="21" fillId="37" borderId="4" xfId="14" applyFont="1" applyFill="1" applyBorder="1" applyAlignment="1" applyProtection="1">
      <alignment horizontal="center" vertical="center" wrapText="1"/>
    </xf>
    <xf numFmtId="43" fontId="21" fillId="17" borderId="0" xfId="14" applyFont="1" applyFill="1" applyBorder="1" applyAlignment="1" applyProtection="1">
      <alignment horizontal="center" vertical="center" wrapText="1"/>
    </xf>
    <xf numFmtId="43" fontId="32" fillId="2" borderId="0" xfId="14" applyFont="1" applyFill="1" applyBorder="1" applyProtection="1"/>
    <xf numFmtId="43" fontId="7" fillId="20" borderId="4" xfId="14" applyFont="1" applyFill="1" applyBorder="1" applyAlignment="1" applyProtection="1">
      <alignment horizontal="center" vertical="center" wrapText="1"/>
    </xf>
    <xf numFmtId="43" fontId="18" fillId="8" borderId="0" xfId="14" applyFont="1" applyFill="1" applyBorder="1" applyAlignment="1" applyProtection="1">
      <alignment horizontal="center" vertical="center" wrapText="1"/>
    </xf>
    <xf numFmtId="43" fontId="9" fillId="32" borderId="0" xfId="14" applyFont="1" applyFill="1" applyBorder="1" applyAlignment="1" applyProtection="1">
      <alignment horizontal="center" vertical="center"/>
    </xf>
    <xf numFmtId="43" fontId="7" fillId="32" borderId="1" xfId="14" applyFont="1" applyFill="1" applyBorder="1" applyAlignment="1" applyProtection="1">
      <alignment horizontal="center" vertical="center"/>
    </xf>
    <xf numFmtId="43" fontId="20" fillId="2" borderId="1" xfId="14" applyFont="1" applyFill="1" applyBorder="1" applyAlignment="1" applyProtection="1">
      <alignment horizontal="center" vertical="center"/>
    </xf>
    <xf numFmtId="43" fontId="7" fillId="2" borderId="1" xfId="14" applyFont="1" applyFill="1" applyBorder="1" applyAlignment="1" applyProtection="1">
      <alignment horizontal="center" vertical="center"/>
    </xf>
    <xf numFmtId="43" fontId="20" fillId="46" borderId="1" xfId="14" applyFont="1" applyFill="1" applyBorder="1" applyAlignment="1" applyProtection="1">
      <alignment horizontal="center" vertical="center"/>
    </xf>
    <xf numFmtId="43" fontId="7" fillId="46" borderId="1" xfId="14" applyFont="1" applyFill="1" applyBorder="1" applyAlignment="1" applyProtection="1">
      <alignment horizontal="center" vertical="center"/>
    </xf>
    <xf numFmtId="43" fontId="9" fillId="46" borderId="0" xfId="14" applyFont="1" applyFill="1" applyBorder="1" applyAlignment="1" applyProtection="1">
      <alignment horizontal="center" vertical="center"/>
    </xf>
    <xf numFmtId="43" fontId="9" fillId="11" borderId="0" xfId="14" applyFont="1" applyFill="1" applyBorder="1" applyAlignment="1" applyProtection="1">
      <alignment horizontal="center" vertical="center"/>
    </xf>
    <xf numFmtId="43" fontId="7" fillId="11" borderId="1" xfId="14" applyFont="1" applyFill="1" applyBorder="1" applyAlignment="1" applyProtection="1">
      <alignment horizontal="center" vertical="center"/>
    </xf>
    <xf numFmtId="43" fontId="20" fillId="36" borderId="1" xfId="14" applyFont="1" applyFill="1" applyBorder="1" applyAlignment="1" applyProtection="1">
      <alignment horizontal="center" vertical="center" wrapText="1"/>
    </xf>
    <xf numFmtId="43" fontId="7" fillId="21" borderId="1" xfId="14" applyFont="1" applyFill="1" applyBorder="1" applyAlignment="1" applyProtection="1">
      <alignment horizontal="center" vertical="center"/>
    </xf>
    <xf numFmtId="43" fontId="20" fillId="78" borderId="1" xfId="14" applyFont="1" applyFill="1" applyBorder="1" applyAlignment="1" applyProtection="1">
      <alignment horizontal="center" vertical="center" wrapText="1"/>
    </xf>
    <xf numFmtId="43" fontId="20" fillId="68" borderId="1" xfId="14" applyFont="1" applyFill="1" applyBorder="1" applyAlignment="1" applyProtection="1">
      <alignment horizontal="center" vertical="center" wrapText="1"/>
    </xf>
    <xf numFmtId="43" fontId="19" fillId="46" borderId="0" xfId="14" applyFont="1" applyFill="1" applyBorder="1" applyAlignment="1" applyProtection="1">
      <alignment horizontal="center" vertical="center"/>
    </xf>
    <xf numFmtId="43" fontId="18" fillId="10" borderId="0" xfId="14" applyFont="1" applyFill="1" applyBorder="1" applyAlignment="1" applyProtection="1">
      <alignment horizontal="center" vertical="center" wrapText="1"/>
    </xf>
    <xf numFmtId="43" fontId="9" fillId="18" borderId="0" xfId="14" applyFont="1" applyFill="1" applyBorder="1" applyAlignment="1" applyProtection="1">
      <alignment horizontal="center" vertical="center"/>
    </xf>
    <xf numFmtId="43" fontId="9" fillId="14" borderId="0" xfId="14" applyFont="1" applyFill="1" applyBorder="1" applyAlignment="1" applyProtection="1">
      <alignment horizontal="center" vertical="center"/>
    </xf>
    <xf numFmtId="43" fontId="9" fillId="18" borderId="0" xfId="14" applyFont="1" applyFill="1" applyBorder="1" applyAlignment="1" applyProtection="1">
      <alignment horizontal="center" vertical="center" wrapText="1"/>
    </xf>
    <xf numFmtId="43" fontId="7" fillId="18" borderId="1" xfId="14" applyFont="1" applyFill="1" applyBorder="1" applyAlignment="1" applyProtection="1">
      <alignment horizontal="center" vertical="center" wrapText="1"/>
    </xf>
    <xf numFmtId="43" fontId="9" fillId="46" borderId="0" xfId="14" applyFont="1" applyFill="1" applyBorder="1" applyAlignment="1" applyProtection="1">
      <alignment horizontal="center" vertical="center" wrapText="1"/>
    </xf>
    <xf numFmtId="43" fontId="7" fillId="46" borderId="1" xfId="14" applyFont="1" applyFill="1" applyBorder="1" applyAlignment="1" applyProtection="1">
      <alignment horizontal="center" vertical="center" wrapText="1"/>
    </xf>
    <xf numFmtId="43" fontId="7" fillId="18" borderId="1" xfId="14" applyFont="1" applyFill="1" applyBorder="1" applyAlignment="1" applyProtection="1">
      <alignment horizontal="center" vertical="center"/>
    </xf>
    <xf numFmtId="43" fontId="7" fillId="80" borderId="4" xfId="14" applyFont="1" applyFill="1" applyBorder="1" applyAlignment="1" applyProtection="1">
      <alignment horizontal="center" vertical="center" wrapText="1"/>
    </xf>
    <xf numFmtId="169" fontId="7" fillId="80" borderId="4" xfId="14" applyNumberFormat="1" applyFont="1" applyFill="1" applyBorder="1" applyAlignment="1" applyProtection="1">
      <alignment horizontal="center" vertical="center" wrapText="1"/>
    </xf>
    <xf numFmtId="43" fontId="18" fillId="9" borderId="0" xfId="14" applyFont="1" applyFill="1" applyBorder="1" applyAlignment="1" applyProtection="1">
      <alignment horizontal="center" vertical="center" wrapText="1"/>
    </xf>
    <xf numFmtId="43" fontId="7" fillId="9" borderId="4" xfId="14" applyFont="1" applyFill="1" applyBorder="1" applyAlignment="1" applyProtection="1">
      <alignment horizontal="center" vertical="center" wrapText="1"/>
    </xf>
    <xf numFmtId="43" fontId="7" fillId="71" borderId="0" xfId="14" applyFont="1" applyFill="1" applyBorder="1" applyAlignment="1" applyProtection="1">
      <alignment horizontal="center" vertical="center" wrapText="1"/>
    </xf>
    <xf numFmtId="43" fontId="7" fillId="8" borderId="4" xfId="14" applyFont="1" applyFill="1" applyBorder="1" applyAlignment="1" applyProtection="1">
      <alignment horizontal="center" vertical="center" wrapText="1"/>
    </xf>
    <xf numFmtId="43" fontId="18" fillId="71" borderId="0" xfId="14" applyFont="1" applyFill="1" applyBorder="1" applyAlignment="1" applyProtection="1">
      <alignment horizontal="center" vertical="center" wrapText="1"/>
    </xf>
    <xf numFmtId="43" fontId="18" fillId="72" borderId="0" xfId="14" applyFont="1" applyFill="1" applyBorder="1" applyAlignment="1" applyProtection="1">
      <alignment horizontal="center" vertical="center" wrapText="1"/>
    </xf>
    <xf numFmtId="43" fontId="7" fillId="72" borderId="4" xfId="14" applyFont="1" applyFill="1" applyBorder="1" applyAlignment="1" applyProtection="1">
      <alignment horizontal="center" vertical="center" wrapText="1"/>
    </xf>
    <xf numFmtId="0" fontId="6" fillId="38" borderId="4" xfId="0" applyFont="1" applyFill="1" applyBorder="1" applyAlignment="1">
      <alignment horizontal="center" vertical="center" wrapText="1"/>
    </xf>
    <xf numFmtId="43" fontId="20" fillId="46" borderId="4" xfId="14" applyFont="1" applyFill="1" applyBorder="1" applyAlignment="1" applyProtection="1">
      <alignment wrapText="1"/>
    </xf>
    <xf numFmtId="43" fontId="41" fillId="2" borderId="4" xfId="0" applyNumberFormat="1" applyFont="1" applyFill="1" applyBorder="1"/>
    <xf numFmtId="43" fontId="41" fillId="69" borderId="4" xfId="0" applyNumberFormat="1" applyFont="1" applyFill="1" applyBorder="1"/>
    <xf numFmtId="43" fontId="6" fillId="38" borderId="5" xfId="0" applyNumberFormat="1" applyFont="1" applyFill="1" applyBorder="1"/>
    <xf numFmtId="43" fontId="5" fillId="12" borderId="8" xfId="0" applyNumberFormat="1" applyFont="1" applyFill="1" applyBorder="1"/>
    <xf numFmtId="43" fontId="7" fillId="54" borderId="2" xfId="14" applyFont="1" applyFill="1" applyBorder="1" applyAlignment="1" applyProtection="1">
      <alignment horizontal="center" vertical="center"/>
      <protection locked="0"/>
    </xf>
    <xf numFmtId="0" fontId="6" fillId="6" borderId="4" xfId="1" applyFont="1" applyFill="1" applyBorder="1" applyAlignment="1">
      <alignment horizontal="left" vertical="center" wrapText="1"/>
    </xf>
    <xf numFmtId="0" fontId="6" fillId="52" borderId="4" xfId="1" applyFont="1" applyFill="1" applyBorder="1" applyAlignment="1">
      <alignment horizontal="left" vertical="center" wrapText="1"/>
    </xf>
    <xf numFmtId="43" fontId="7" fillId="52" borderId="4" xfId="14" applyFont="1" applyFill="1" applyBorder="1" applyAlignment="1" applyProtection="1">
      <alignment horizontal="center" vertical="center"/>
      <protection locked="0"/>
    </xf>
    <xf numFmtId="0" fontId="6" fillId="44" borderId="4" xfId="1" applyFont="1" applyFill="1" applyBorder="1" applyAlignment="1">
      <alignment horizontal="left" vertical="center" wrapText="1"/>
    </xf>
    <xf numFmtId="0" fontId="6" fillId="38" borderId="4" xfId="0" applyFont="1" applyFill="1" applyBorder="1" applyAlignment="1">
      <alignment horizontal="center" vertical="center" wrapText="1"/>
    </xf>
    <xf numFmtId="0" fontId="7" fillId="38" borderId="4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43" fontId="7" fillId="71" borderId="3" xfId="14" applyFont="1" applyFill="1" applyBorder="1" applyAlignment="1" applyProtection="1">
      <alignment horizontal="center" vertical="center" wrapText="1"/>
    </xf>
    <xf numFmtId="43" fontId="7" fillId="9" borderId="3" xfId="14" applyFont="1" applyFill="1" applyBorder="1" applyAlignment="1" applyProtection="1">
      <alignment horizontal="center" vertical="center" wrapText="1"/>
    </xf>
    <xf numFmtId="43" fontId="7" fillId="80" borderId="3" xfId="14" applyFont="1" applyFill="1" applyBorder="1" applyAlignment="1" applyProtection="1">
      <alignment horizontal="center" vertical="center" wrapText="1"/>
    </xf>
    <xf numFmtId="43" fontId="7" fillId="8" borderId="3" xfId="14" applyFont="1" applyFill="1" applyBorder="1" applyAlignment="1" applyProtection="1">
      <alignment horizontal="center" vertical="center" wrapText="1"/>
    </xf>
    <xf numFmtId="0" fontId="6" fillId="38" borderId="3" xfId="0" applyFont="1" applyFill="1" applyBorder="1" applyAlignment="1">
      <alignment horizontal="center" vertical="center" wrapText="1"/>
    </xf>
    <xf numFmtId="43" fontId="7" fillId="18" borderId="2" xfId="14" applyFont="1" applyFill="1" applyBorder="1" applyAlignment="1" applyProtection="1">
      <alignment horizontal="center" vertical="center"/>
    </xf>
    <xf numFmtId="43" fontId="20" fillId="36" borderId="2" xfId="14" applyFont="1" applyFill="1" applyBorder="1" applyAlignment="1" applyProtection="1">
      <alignment horizontal="center" vertical="center" wrapText="1"/>
    </xf>
    <xf numFmtId="43" fontId="7" fillId="46" borderId="2" xfId="14" applyFont="1" applyFill="1" applyBorder="1" applyAlignment="1" applyProtection="1">
      <alignment horizontal="center" vertical="center" wrapText="1"/>
    </xf>
    <xf numFmtId="43" fontId="7" fillId="18" borderId="2" xfId="14" applyFont="1" applyFill="1" applyBorder="1" applyAlignment="1" applyProtection="1">
      <alignment horizontal="center" vertical="center" wrapText="1"/>
    </xf>
    <xf numFmtId="43" fontId="7" fillId="48" borderId="2" xfId="14" applyFont="1" applyFill="1" applyBorder="1" applyAlignment="1" applyProtection="1">
      <alignment horizontal="center" vertical="center" wrapText="1"/>
    </xf>
    <xf numFmtId="43" fontId="7" fillId="23" borderId="2" xfId="14" applyFont="1" applyFill="1" applyBorder="1" applyAlignment="1" applyProtection="1">
      <alignment horizontal="center" vertical="center" wrapText="1"/>
    </xf>
    <xf numFmtId="43" fontId="7" fillId="10" borderId="2" xfId="14" applyFont="1" applyFill="1" applyBorder="1" applyAlignment="1" applyProtection="1">
      <alignment horizontal="center" vertical="center" wrapText="1"/>
    </xf>
    <xf numFmtId="43" fontId="20" fillId="68" borderId="2" xfId="14" applyFont="1" applyFill="1" applyBorder="1" applyAlignment="1" applyProtection="1">
      <alignment horizontal="center" vertical="center" wrapText="1"/>
    </xf>
    <xf numFmtId="43" fontId="7" fillId="68" borderId="2" xfId="14" applyFont="1" applyFill="1" applyBorder="1" applyAlignment="1" applyProtection="1">
      <alignment horizontal="center" vertical="center" wrapText="1"/>
    </xf>
    <xf numFmtId="43" fontId="7" fillId="78" borderId="2" xfId="14" applyFont="1" applyFill="1" applyBorder="1" applyAlignment="1" applyProtection="1">
      <alignment horizontal="center" vertical="center" wrapText="1"/>
    </xf>
    <xf numFmtId="43" fontId="20" fillId="78" borderId="2" xfId="14" applyFont="1" applyFill="1" applyBorder="1" applyAlignment="1" applyProtection="1">
      <alignment horizontal="center" vertical="center" wrapText="1"/>
    </xf>
    <xf numFmtId="43" fontId="7" fillId="11" borderId="2" xfId="14" applyFont="1" applyFill="1" applyBorder="1" applyAlignment="1" applyProtection="1">
      <alignment horizontal="center" vertical="center"/>
    </xf>
    <xf numFmtId="43" fontId="7" fillId="32" borderId="2" xfId="14" applyFont="1" applyFill="1" applyBorder="1" applyAlignment="1" applyProtection="1">
      <alignment horizontal="center" vertical="center"/>
    </xf>
    <xf numFmtId="43" fontId="7" fillId="46" borderId="2" xfId="14" applyFont="1" applyFill="1" applyBorder="1" applyAlignment="1" applyProtection="1">
      <alignment horizontal="center" vertical="center"/>
    </xf>
    <xf numFmtId="43" fontId="20" fillId="2" borderId="2" xfId="14" applyFont="1" applyFill="1" applyBorder="1" applyAlignment="1" applyProtection="1">
      <alignment horizontal="center" vertical="center"/>
    </xf>
    <xf numFmtId="43" fontId="7" fillId="2" borderId="2" xfId="14" applyFont="1" applyFill="1" applyBorder="1" applyAlignment="1" applyProtection="1">
      <alignment horizontal="center" vertical="center"/>
    </xf>
    <xf numFmtId="43" fontId="7" fillId="20" borderId="3" xfId="14" applyFont="1" applyFill="1" applyBorder="1" applyAlignment="1" applyProtection="1">
      <alignment horizontal="center" vertical="center" wrapText="1"/>
    </xf>
    <xf numFmtId="43" fontId="21" fillId="17" borderId="3" xfId="14" applyFont="1" applyFill="1" applyBorder="1" applyAlignment="1" applyProtection="1">
      <alignment horizontal="center" vertical="center" wrapText="1"/>
    </xf>
    <xf numFmtId="43" fontId="23" fillId="2" borderId="3" xfId="14" applyFont="1" applyFill="1" applyBorder="1" applyProtection="1"/>
    <xf numFmtId="43" fontId="38" fillId="2" borderId="3" xfId="14" applyFont="1" applyFill="1" applyBorder="1" applyProtection="1"/>
    <xf numFmtId="43" fontId="20" fillId="2" borderId="3" xfId="14" applyFont="1" applyFill="1" applyBorder="1" applyAlignment="1" applyProtection="1">
      <alignment wrapText="1"/>
    </xf>
    <xf numFmtId="43" fontId="7" fillId="18" borderId="3" xfId="14" applyFont="1" applyFill="1" applyBorder="1" applyAlignment="1" applyProtection="1">
      <alignment horizontal="center" vertical="center"/>
      <protection locked="0"/>
    </xf>
    <xf numFmtId="43" fontId="7" fillId="44" borderId="3" xfId="14" applyFont="1" applyFill="1" applyBorder="1" applyAlignment="1" applyProtection="1">
      <alignment horizontal="center" vertical="center"/>
      <protection locked="0"/>
    </xf>
    <xf numFmtId="43" fontId="7" fillId="48" borderId="3" xfId="14" applyFont="1" applyFill="1" applyBorder="1" applyAlignment="1" applyProtection="1">
      <alignment horizontal="center" vertical="center"/>
    </xf>
    <xf numFmtId="43" fontId="21" fillId="49" borderId="3" xfId="14" applyFont="1" applyFill="1" applyBorder="1" applyAlignment="1" applyProtection="1">
      <alignment horizontal="center" vertical="center"/>
    </xf>
    <xf numFmtId="43" fontId="20" fillId="6" borderId="3" xfId="14" applyFont="1" applyFill="1" applyBorder="1" applyAlignment="1" applyProtection="1">
      <alignment wrapText="1"/>
    </xf>
    <xf numFmtId="43" fontId="20" fillId="6" borderId="3" xfId="14" applyFont="1" applyFill="1" applyBorder="1" applyAlignment="1" applyProtection="1">
      <alignment vertical="center" wrapText="1"/>
    </xf>
    <xf numFmtId="43" fontId="20" fillId="2" borderId="3" xfId="14" applyFont="1" applyFill="1" applyBorder="1" applyAlignment="1" applyProtection="1">
      <alignment vertical="center" wrapText="1"/>
    </xf>
    <xf numFmtId="43" fontId="7" fillId="18" borderId="3" xfId="14" applyFont="1" applyFill="1" applyBorder="1" applyAlignment="1" applyProtection="1">
      <alignment wrapText="1"/>
    </xf>
    <xf numFmtId="43" fontId="21" fillId="23" borderId="3" xfId="14" applyFont="1" applyFill="1" applyBorder="1" applyAlignment="1" applyProtection="1">
      <alignment horizontal="center" vertical="center"/>
    </xf>
    <xf numFmtId="43" fontId="7" fillId="18" borderId="3" xfId="14" applyFont="1" applyFill="1" applyBorder="1" applyAlignment="1" applyProtection="1">
      <alignment horizontal="center" vertical="center"/>
    </xf>
    <xf numFmtId="43" fontId="7" fillId="50" borderId="3" xfId="14" applyFont="1" applyFill="1" applyBorder="1" applyAlignment="1" applyProtection="1">
      <alignment horizontal="center" vertical="center"/>
    </xf>
    <xf numFmtId="43" fontId="7" fillId="44" borderId="3" xfId="14" applyFont="1" applyFill="1" applyBorder="1" applyAlignment="1" applyProtection="1">
      <alignment horizontal="center" vertical="center"/>
    </xf>
    <xf numFmtId="43" fontId="7" fillId="30" borderId="3" xfId="14" applyFont="1" applyFill="1" applyBorder="1" applyAlignment="1" applyProtection="1">
      <alignment horizontal="center" vertical="center"/>
    </xf>
    <xf numFmtId="43" fontId="7" fillId="29" borderId="3" xfId="14" applyFont="1" applyFill="1" applyBorder="1" applyAlignment="1" applyProtection="1">
      <alignment horizontal="center" vertical="center"/>
    </xf>
    <xf numFmtId="43" fontId="7" fillId="36" borderId="3" xfId="14" applyFont="1" applyFill="1" applyBorder="1" applyAlignment="1" applyProtection="1">
      <alignment horizontal="center" vertical="center"/>
    </xf>
    <xf numFmtId="43" fontId="7" fillId="23" borderId="3" xfId="14" applyFont="1" applyFill="1" applyBorder="1" applyAlignment="1" applyProtection="1">
      <alignment horizontal="center" vertical="center"/>
    </xf>
    <xf numFmtId="43" fontId="7" fillId="31" borderId="3" xfId="14" applyFont="1" applyFill="1" applyBorder="1" applyAlignment="1" applyProtection="1">
      <alignment horizontal="center" vertical="center" wrapText="1"/>
    </xf>
    <xf numFmtId="43" fontId="7" fillId="51" borderId="3" xfId="14" applyFont="1" applyFill="1" applyBorder="1" applyAlignment="1" applyProtection="1">
      <alignment horizontal="center" vertical="center"/>
    </xf>
    <xf numFmtId="43" fontId="7" fillId="34" borderId="3" xfId="14" applyFont="1" applyFill="1" applyBorder="1" applyAlignment="1" applyProtection="1">
      <alignment horizontal="center" vertical="center"/>
    </xf>
    <xf numFmtId="43" fontId="7" fillId="2" borderId="3" xfId="14" applyFont="1" applyFill="1" applyBorder="1" applyAlignment="1" applyProtection="1">
      <alignment horizontal="center" vertical="center"/>
    </xf>
    <xf numFmtId="43" fontId="20" fillId="18" borderId="3" xfId="14" applyFont="1" applyFill="1" applyBorder="1" applyAlignment="1" applyProtection="1">
      <alignment wrapText="1"/>
    </xf>
    <xf numFmtId="43" fontId="7" fillId="53" borderId="3" xfId="14" applyFont="1" applyFill="1" applyBorder="1" applyAlignment="1" applyProtection="1">
      <alignment horizontal="center" vertical="center"/>
    </xf>
    <xf numFmtId="43" fontId="24" fillId="6" borderId="3" xfId="14" applyFont="1" applyFill="1" applyBorder="1" applyAlignment="1" applyProtection="1">
      <alignment horizontal="center" vertical="center" wrapText="1"/>
      <protection locked="0"/>
    </xf>
    <xf numFmtId="43" fontId="7" fillId="6" borderId="3" xfId="14" applyFont="1" applyFill="1" applyBorder="1" applyAlignment="1" applyProtection="1">
      <alignment horizontal="center" vertical="center"/>
    </xf>
    <xf numFmtId="43" fontId="7" fillId="52" borderId="3" xfId="14" applyFont="1" applyFill="1" applyBorder="1" applyAlignment="1" applyProtection="1">
      <alignment horizontal="center" vertical="center"/>
    </xf>
    <xf numFmtId="43" fontId="7" fillId="35" borderId="3" xfId="14" applyFont="1" applyFill="1" applyBorder="1" applyAlignment="1" applyProtection="1">
      <alignment horizontal="center" vertical="center"/>
    </xf>
    <xf numFmtId="43" fontId="7" fillId="31" borderId="2" xfId="14" applyFont="1" applyFill="1" applyBorder="1" applyAlignment="1" applyProtection="1">
      <alignment horizontal="center" vertical="center"/>
    </xf>
    <xf numFmtId="43" fontId="7" fillId="82" borderId="2" xfId="14" applyFont="1" applyFill="1" applyBorder="1" applyAlignment="1" applyProtection="1">
      <alignment horizontal="center" vertical="center"/>
    </xf>
    <xf numFmtId="43" fontId="20" fillId="6" borderId="3" xfId="14" applyFont="1" applyFill="1" applyBorder="1" applyAlignment="1" applyProtection="1">
      <alignment horizontal="center" vertical="center"/>
      <protection locked="0"/>
    </xf>
    <xf numFmtId="43" fontId="7" fillId="47" borderId="3" xfId="14" applyFont="1" applyFill="1" applyBorder="1" applyAlignment="1" applyProtection="1">
      <alignment horizontal="center" vertical="center"/>
    </xf>
    <xf numFmtId="43" fontId="7" fillId="17" borderId="3" xfId="14" applyFont="1" applyFill="1" applyBorder="1" applyAlignment="1" applyProtection="1">
      <alignment horizontal="center" vertical="center"/>
    </xf>
    <xf numFmtId="43" fontId="20" fillId="46" borderId="3" xfId="14" applyFont="1" applyFill="1" applyBorder="1" applyAlignment="1" applyProtection="1">
      <alignment wrapText="1"/>
    </xf>
    <xf numFmtId="43" fontId="7" fillId="81" borderId="3" xfId="14" applyFont="1" applyFill="1" applyBorder="1" applyAlignment="1" applyProtection="1">
      <alignment horizontal="center" vertical="center"/>
      <protection locked="0"/>
    </xf>
    <xf numFmtId="43" fontId="7" fillId="33" borderId="3" xfId="14" applyFont="1" applyFill="1" applyBorder="1" applyAlignment="1" applyProtection="1">
      <alignment horizontal="center" vertical="center"/>
    </xf>
    <xf numFmtId="43" fontId="7" fillId="45" borderId="3" xfId="14" applyFont="1" applyFill="1" applyBorder="1" applyAlignment="1" applyProtection="1">
      <alignment horizontal="center" vertical="center"/>
      <protection locked="0"/>
    </xf>
    <xf numFmtId="0" fontId="6" fillId="4" borderId="4" xfId="1" applyFont="1" applyFill="1" applyBorder="1" applyAlignment="1">
      <alignment horizontal="center" vertical="center"/>
    </xf>
    <xf numFmtId="0" fontId="6" fillId="4" borderId="4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/>
    </xf>
    <xf numFmtId="0" fontId="40" fillId="3" borderId="4" xfId="1" applyFont="1" applyFill="1" applyBorder="1" applyAlignment="1">
      <alignment horizontal="center" vertical="center" wrapText="1"/>
    </xf>
    <xf numFmtId="0" fontId="40" fillId="83" borderId="4" xfId="1" applyFont="1" applyFill="1" applyBorder="1" applyAlignment="1">
      <alignment horizontal="center" vertical="center"/>
    </xf>
    <xf numFmtId="0" fontId="8" fillId="83" borderId="4" xfId="1" applyFont="1" applyFill="1" applyBorder="1" applyAlignment="1">
      <alignment horizontal="center" vertical="center" wrapText="1"/>
    </xf>
    <xf numFmtId="0" fontId="12" fillId="33" borderId="4" xfId="1" applyFont="1" applyFill="1" applyBorder="1" applyAlignment="1">
      <alignment vertical="center" wrapText="1"/>
    </xf>
    <xf numFmtId="43" fontId="20" fillId="36" borderId="4" xfId="14" applyFont="1" applyFill="1" applyBorder="1" applyAlignment="1" applyProtection="1">
      <alignment horizontal="center" vertical="center" wrapText="1"/>
    </xf>
    <xf numFmtId="43" fontId="7" fillId="46" borderId="4" xfId="14" applyFont="1" applyFill="1" applyBorder="1" applyAlignment="1" applyProtection="1">
      <alignment horizontal="center" vertical="center" wrapText="1"/>
    </xf>
    <xf numFmtId="43" fontId="7" fillId="18" borderId="4" xfId="14" applyFont="1" applyFill="1" applyBorder="1" applyAlignment="1" applyProtection="1">
      <alignment horizontal="center" vertical="center" wrapText="1"/>
    </xf>
    <xf numFmtId="43" fontId="7" fillId="48" borderId="4" xfId="14" applyFont="1" applyFill="1" applyBorder="1" applyAlignment="1" applyProtection="1">
      <alignment horizontal="center" vertical="center" wrapText="1"/>
    </xf>
    <xf numFmtId="0" fontId="6" fillId="13" borderId="4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13" borderId="4" xfId="0" applyFont="1" applyFill="1" applyBorder="1" applyAlignment="1">
      <alignment horizontal="left" vertical="center" wrapText="1"/>
    </xf>
    <xf numFmtId="0" fontId="6" fillId="14" borderId="4" xfId="0" applyFont="1" applyFill="1" applyBorder="1" applyAlignment="1">
      <alignment horizontal="left" vertical="center" wrapText="1"/>
    </xf>
    <xf numFmtId="43" fontId="7" fillId="23" borderId="4" xfId="14" applyFont="1" applyFill="1" applyBorder="1" applyAlignment="1" applyProtection="1">
      <alignment horizontal="center" vertical="center" wrapText="1"/>
    </xf>
    <xf numFmtId="43" fontId="20" fillId="23" borderId="4" xfId="14" applyFont="1" applyFill="1" applyBorder="1" applyAlignment="1" applyProtection="1">
      <alignment horizontal="center" vertical="center" wrapText="1"/>
    </xf>
    <xf numFmtId="43" fontId="20" fillId="48" borderId="4" xfId="14" applyFont="1" applyFill="1" applyBorder="1" applyAlignment="1" applyProtection="1">
      <alignment horizontal="center" vertical="center" wrapText="1"/>
    </xf>
    <xf numFmtId="0" fontId="6" fillId="10" borderId="4" xfId="1" applyFont="1" applyFill="1" applyBorder="1" applyAlignment="1">
      <alignment horizontal="left" vertical="center" wrapText="1"/>
    </xf>
    <xf numFmtId="43" fontId="7" fillId="10" borderId="4" xfId="14" applyFont="1" applyFill="1" applyBorder="1" applyAlignment="1" applyProtection="1">
      <alignment horizontal="center" vertical="center" wrapText="1"/>
    </xf>
    <xf numFmtId="0" fontId="5" fillId="46" borderId="4" xfId="0" applyFont="1" applyFill="1" applyBorder="1" applyAlignment="1">
      <alignment horizontal="left" vertical="center" wrapText="1"/>
    </xf>
    <xf numFmtId="43" fontId="7" fillId="68" borderId="4" xfId="14" applyFont="1" applyFill="1" applyBorder="1" applyAlignment="1" applyProtection="1">
      <alignment horizontal="center" vertical="center" wrapText="1"/>
    </xf>
    <xf numFmtId="43" fontId="20" fillId="68" borderId="4" xfId="14" applyFont="1" applyFill="1" applyBorder="1" applyAlignment="1" applyProtection="1">
      <alignment horizontal="center" vertical="center" wrapText="1"/>
    </xf>
    <xf numFmtId="0" fontId="6" fillId="29" borderId="4" xfId="1" applyFont="1" applyFill="1" applyBorder="1" applyAlignment="1">
      <alignment horizontal="center" vertical="top" wrapText="1"/>
    </xf>
    <xf numFmtId="43" fontId="7" fillId="78" borderId="4" xfId="14" applyFont="1" applyFill="1" applyBorder="1" applyAlignment="1" applyProtection="1">
      <alignment horizontal="center" vertical="center" wrapText="1"/>
    </xf>
    <xf numFmtId="43" fontId="20" fillId="78" borderId="4" xfId="14" applyFont="1" applyFill="1" applyBorder="1" applyAlignment="1" applyProtection="1">
      <alignment horizontal="center" vertical="center" wrapText="1"/>
    </xf>
    <xf numFmtId="0" fontId="6" fillId="34" borderId="4" xfId="1" applyFont="1" applyFill="1" applyBorder="1" applyAlignment="1">
      <alignment horizontal="center" vertical="top" wrapText="1"/>
    </xf>
    <xf numFmtId="0" fontId="6" fillId="11" borderId="4" xfId="0" applyFont="1" applyFill="1" applyBorder="1" applyAlignment="1">
      <alignment horizontal="left" vertical="center" wrapText="1"/>
    </xf>
    <xf numFmtId="43" fontId="7" fillId="11" borderId="4" xfId="14" applyFont="1" applyFill="1" applyBorder="1" applyAlignment="1" applyProtection="1">
      <alignment horizontal="center" vertical="center"/>
    </xf>
    <xf numFmtId="43" fontId="20" fillId="10" borderId="4" xfId="14" applyFont="1" applyFill="1" applyBorder="1" applyAlignment="1" applyProtection="1">
      <alignment horizontal="center" vertical="center" wrapText="1"/>
    </xf>
    <xf numFmtId="0" fontId="6" fillId="32" borderId="4" xfId="0" applyFont="1" applyFill="1" applyBorder="1" applyAlignment="1">
      <alignment horizontal="left" vertical="center" wrapText="1"/>
    </xf>
    <xf numFmtId="43" fontId="7" fillId="32" borderId="4" xfId="14" applyFont="1" applyFill="1" applyBorder="1" applyAlignment="1" applyProtection="1">
      <alignment horizontal="center" vertical="center"/>
    </xf>
    <xf numFmtId="43" fontId="7" fillId="75" borderId="4" xfId="14" applyFont="1" applyFill="1" applyBorder="1" applyAlignment="1" applyProtection="1">
      <alignment horizontal="center" vertical="center" wrapText="1"/>
    </xf>
    <xf numFmtId="0" fontId="6" fillId="46" borderId="4" xfId="0" applyFont="1" applyFill="1" applyBorder="1" applyAlignment="1">
      <alignment horizontal="left" vertical="center" wrapText="1"/>
    </xf>
    <xf numFmtId="43" fontId="7" fillId="46" borderId="4" xfId="14" applyFont="1" applyFill="1" applyBorder="1" applyAlignment="1" applyProtection="1">
      <alignment horizontal="center" vertical="center"/>
    </xf>
    <xf numFmtId="43" fontId="7" fillId="38" borderId="4" xfId="14" applyFont="1" applyFill="1" applyBorder="1" applyAlignment="1" applyProtection="1">
      <alignment horizontal="center" vertical="center"/>
    </xf>
    <xf numFmtId="43" fontId="20" fillId="38" borderId="4" xfId="14" applyFont="1" applyFill="1" applyBorder="1" applyAlignment="1" applyProtection="1">
      <alignment horizontal="center" vertical="center"/>
    </xf>
    <xf numFmtId="43" fontId="20" fillId="2" borderId="4" xfId="14" applyFont="1" applyFill="1" applyBorder="1" applyAlignment="1" applyProtection="1">
      <alignment horizontal="center" vertical="center"/>
    </xf>
    <xf numFmtId="0" fontId="12" fillId="46" borderId="4" xfId="0" applyFont="1" applyFill="1" applyBorder="1" applyAlignment="1">
      <alignment horizontal="left" vertical="center" wrapText="1"/>
    </xf>
    <xf numFmtId="0" fontId="6" fillId="19" borderId="4" xfId="1" applyFont="1" applyFill="1" applyBorder="1" applyAlignment="1">
      <alignment horizontal="center" vertical="center" wrapText="1"/>
    </xf>
    <xf numFmtId="49" fontId="7" fillId="19" borderId="4" xfId="1" applyNumberFormat="1" applyFont="1" applyFill="1" applyBorder="1" applyAlignment="1">
      <alignment horizontal="center" vertical="center" wrapText="1"/>
    </xf>
    <xf numFmtId="0" fontId="6" fillId="16" borderId="4" xfId="1" applyFont="1" applyFill="1" applyBorder="1" applyAlignment="1">
      <alignment horizontal="left" vertical="center" wrapText="1"/>
    </xf>
    <xf numFmtId="49" fontId="7" fillId="16" borderId="4" xfId="1" applyNumberFormat="1" applyFont="1" applyFill="1" applyBorder="1" applyAlignment="1">
      <alignment horizontal="center" vertical="center" wrapText="1"/>
    </xf>
    <xf numFmtId="0" fontId="6" fillId="6" borderId="4" xfId="1" applyFont="1" applyFill="1" applyBorder="1" applyAlignment="1">
      <alignment horizontal="left" wrapText="1"/>
    </xf>
    <xf numFmtId="49" fontId="7" fillId="41" borderId="4" xfId="1" applyNumberFormat="1" applyFont="1" applyFill="1" applyBorder="1" applyAlignment="1">
      <alignment horizontal="center" vertical="center" wrapText="1"/>
    </xf>
    <xf numFmtId="43" fontId="7" fillId="37" borderId="4" xfId="14" applyFont="1" applyFill="1" applyBorder="1" applyAlignment="1" applyProtection="1">
      <alignment horizontal="center" vertical="center" wrapText="1"/>
    </xf>
    <xf numFmtId="1" fontId="7" fillId="2" borderId="4" xfId="1" applyNumberFormat="1" applyFont="1" applyFill="1" applyBorder="1" applyAlignment="1">
      <alignment horizontal="center" wrapText="1"/>
    </xf>
    <xf numFmtId="0" fontId="6" fillId="44" borderId="4" xfId="1" applyFont="1" applyFill="1" applyBorder="1" applyAlignment="1">
      <alignment horizontal="left" wrapText="1"/>
    </xf>
    <xf numFmtId="1" fontId="7" fillId="18" borderId="4" xfId="1" applyNumberFormat="1" applyFont="1" applyFill="1" applyBorder="1" applyAlignment="1">
      <alignment horizontal="center" wrapText="1"/>
    </xf>
    <xf numFmtId="1" fontId="7" fillId="6" borderId="4" xfId="1" applyNumberFormat="1" applyFont="1" applyFill="1" applyBorder="1" applyAlignment="1">
      <alignment horizontal="center" wrapText="1"/>
    </xf>
    <xf numFmtId="0" fontId="6" fillId="48" borderId="4" xfId="1" applyFont="1" applyFill="1" applyBorder="1" applyAlignment="1">
      <alignment horizontal="left" wrapText="1"/>
    </xf>
    <xf numFmtId="164" fontId="7" fillId="48" borderId="4" xfId="1" applyNumberFormat="1" applyFont="1" applyFill="1" applyBorder="1" applyAlignment="1">
      <alignment horizontal="center" wrapText="1"/>
    </xf>
    <xf numFmtId="0" fontId="12" fillId="49" borderId="4" xfId="1" applyFont="1" applyFill="1" applyBorder="1" applyAlignment="1">
      <alignment horizontal="left" wrapText="1"/>
    </xf>
    <xf numFmtId="164" fontId="21" fillId="49" borderId="4" xfId="1" applyNumberFormat="1" applyFont="1" applyFill="1" applyBorder="1" applyAlignment="1">
      <alignment horizontal="center" wrapText="1"/>
    </xf>
    <xf numFmtId="43" fontId="7" fillId="49" borderId="4" xfId="14" applyFont="1" applyFill="1" applyBorder="1" applyAlignment="1" applyProtection="1">
      <alignment horizontal="center" vertical="center" wrapText="1"/>
    </xf>
    <xf numFmtId="0" fontId="5" fillId="6" borderId="4" xfId="1" applyFont="1" applyFill="1" applyBorder="1" applyAlignment="1">
      <alignment horizontal="left" vertical="top" wrapText="1"/>
    </xf>
    <xf numFmtId="1" fontId="7" fillId="0" borderId="4" xfId="1" applyNumberFormat="1" applyFont="1" applyBorder="1" applyAlignment="1">
      <alignment horizontal="center" vertical="center"/>
    </xf>
    <xf numFmtId="0" fontId="5" fillId="6" borderId="4" xfId="1" applyFont="1" applyFill="1" applyBorder="1" applyAlignment="1">
      <alignment horizontal="left" wrapText="1"/>
    </xf>
    <xf numFmtId="0" fontId="6" fillId="48" borderId="4" xfId="1" applyFont="1" applyFill="1" applyBorder="1" applyAlignment="1">
      <alignment horizontal="left" vertical="center" wrapText="1"/>
    </xf>
    <xf numFmtId="0" fontId="5" fillId="42" borderId="4" xfId="1" applyFont="1" applyFill="1" applyBorder="1" applyAlignment="1">
      <alignment vertical="center" wrapText="1"/>
    </xf>
    <xf numFmtId="0" fontId="5" fillId="2" borderId="4" xfId="1" applyFont="1" applyFill="1" applyBorder="1" applyAlignment="1">
      <alignment wrapText="1"/>
    </xf>
    <xf numFmtId="0" fontId="7" fillId="2" borderId="4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vertical="top" wrapText="1"/>
    </xf>
    <xf numFmtId="0" fontId="5" fillId="2" borderId="4" xfId="1" applyFont="1" applyFill="1" applyBorder="1" applyAlignment="1">
      <alignment horizontal="left" vertical="top" wrapText="1"/>
    </xf>
    <xf numFmtId="43" fontId="20" fillId="3" borderId="4" xfId="14" applyFont="1" applyFill="1" applyBorder="1" applyAlignment="1" applyProtection="1">
      <alignment horizontal="center" vertical="center"/>
      <protection locked="0"/>
    </xf>
    <xf numFmtId="0" fontId="5" fillId="24" borderId="4" xfId="1" applyFont="1" applyFill="1" applyBorder="1" applyAlignment="1">
      <alignment horizontal="left" vertical="center" wrapText="1"/>
    </xf>
    <xf numFmtId="0" fontId="7" fillId="24" borderId="4" xfId="1" applyFont="1" applyFill="1" applyBorder="1" applyAlignment="1">
      <alignment horizontal="center" vertical="center" wrapText="1"/>
    </xf>
    <xf numFmtId="1" fontId="7" fillId="24" borderId="4" xfId="1" applyNumberFormat="1" applyFont="1" applyFill="1" applyBorder="1" applyAlignment="1">
      <alignment horizontal="center" vertical="center"/>
    </xf>
    <xf numFmtId="1" fontId="7" fillId="0" borderId="4" xfId="1" applyNumberFormat="1" applyFont="1" applyBorder="1" applyAlignment="1">
      <alignment horizontal="center"/>
    </xf>
    <xf numFmtId="0" fontId="5" fillId="6" borderId="4" xfId="1" applyFont="1" applyFill="1" applyBorder="1" applyAlignment="1">
      <alignment vertical="top" wrapText="1"/>
    </xf>
    <xf numFmtId="0" fontId="5" fillId="6" borderId="4" xfId="1" applyFont="1" applyFill="1" applyBorder="1" applyAlignment="1">
      <alignment vertical="center" wrapText="1"/>
    </xf>
    <xf numFmtId="1" fontId="7" fillId="3" borderId="4" xfId="1" applyNumberFormat="1" applyFont="1" applyFill="1" applyBorder="1" applyAlignment="1">
      <alignment horizontal="center" vertical="center"/>
    </xf>
    <xf numFmtId="49" fontId="5" fillId="2" borderId="4" xfId="2" applyNumberFormat="1" applyFont="1" applyFill="1" applyBorder="1" applyAlignment="1" applyProtection="1">
      <alignment wrapText="1"/>
    </xf>
    <xf numFmtId="43" fontId="20" fillId="2" borderId="4" xfId="14" applyFont="1" applyFill="1" applyBorder="1" applyAlignment="1" applyProtection="1">
      <alignment horizontal="center" vertical="center"/>
      <protection locked="0"/>
    </xf>
    <xf numFmtId="0" fontId="6" fillId="25" borderId="4" xfId="1" applyFont="1" applyFill="1" applyBorder="1" applyAlignment="1">
      <alignment horizontal="left" vertical="center" wrapText="1"/>
    </xf>
    <xf numFmtId="1" fontId="7" fillId="6" borderId="4" xfId="1" applyNumberFormat="1" applyFont="1" applyFill="1" applyBorder="1" applyAlignment="1">
      <alignment horizontal="center"/>
    </xf>
    <xf numFmtId="1" fontId="7" fillId="3" borderId="4" xfId="1" applyNumberFormat="1" applyFont="1" applyFill="1" applyBorder="1" applyAlignment="1">
      <alignment horizontal="center"/>
    </xf>
    <xf numFmtId="0" fontId="5" fillId="24" borderId="4" xfId="1" applyFont="1" applyFill="1" applyBorder="1" applyAlignment="1">
      <alignment vertical="top" wrapText="1"/>
    </xf>
    <xf numFmtId="1" fontId="7" fillId="24" borderId="4" xfId="1" applyNumberFormat="1" applyFont="1" applyFill="1" applyBorder="1" applyAlignment="1">
      <alignment horizontal="center"/>
    </xf>
    <xf numFmtId="0" fontId="5" fillId="24" borderId="4" xfId="1" applyFont="1" applyFill="1" applyBorder="1" applyAlignment="1">
      <alignment vertical="center" wrapText="1"/>
    </xf>
    <xf numFmtId="1" fontId="7" fillId="48" borderId="4" xfId="1" applyNumberFormat="1" applyFont="1" applyFill="1" applyBorder="1" applyAlignment="1">
      <alignment horizontal="center" wrapText="1"/>
    </xf>
    <xf numFmtId="0" fontId="12" fillId="23" borderId="4" xfId="1" applyFont="1" applyFill="1" applyBorder="1" applyAlignment="1">
      <alignment horizontal="left" vertical="center" wrapText="1"/>
    </xf>
    <xf numFmtId="164" fontId="21" fillId="23" borderId="4" xfId="1" applyNumberFormat="1" applyFont="1" applyFill="1" applyBorder="1" applyAlignment="1">
      <alignment horizontal="center" wrapText="1"/>
    </xf>
    <xf numFmtId="1" fontId="7" fillId="6" borderId="4" xfId="1" applyNumberFormat="1" applyFont="1" applyFill="1" applyBorder="1" applyAlignment="1">
      <alignment horizontal="center" vertical="center"/>
    </xf>
    <xf numFmtId="0" fontId="6" fillId="44" borderId="4" xfId="1" applyFont="1" applyFill="1" applyBorder="1" applyAlignment="1">
      <alignment horizontal="left" vertical="top" wrapText="1"/>
    </xf>
    <xf numFmtId="1" fontId="7" fillId="18" borderId="4" xfId="1" applyNumberFormat="1" applyFont="1" applyFill="1" applyBorder="1" applyAlignment="1">
      <alignment horizontal="center"/>
    </xf>
    <xf numFmtId="0" fontId="6" fillId="27" borderId="4" xfId="1" applyFont="1" applyFill="1" applyBorder="1" applyAlignment="1">
      <alignment horizontal="left" vertical="center" wrapText="1"/>
    </xf>
    <xf numFmtId="1" fontId="7" fillId="27" borderId="4" xfId="1" applyNumberFormat="1" applyFont="1" applyFill="1" applyBorder="1" applyAlignment="1">
      <alignment horizontal="center" vertical="center"/>
    </xf>
    <xf numFmtId="0" fontId="6" fillId="50" borderId="4" xfId="1" applyFont="1" applyFill="1" applyBorder="1" applyAlignment="1">
      <alignment horizontal="left" vertical="center" wrapText="1"/>
    </xf>
    <xf numFmtId="1" fontId="7" fillId="50" borderId="4" xfId="1" applyNumberFormat="1" applyFont="1" applyFill="1" applyBorder="1" applyAlignment="1">
      <alignment horizontal="center" vertical="center"/>
    </xf>
    <xf numFmtId="1" fontId="7" fillId="44" borderId="4" xfId="1" applyNumberFormat="1" applyFont="1" applyFill="1" applyBorder="1" applyAlignment="1">
      <alignment horizontal="center"/>
    </xf>
    <xf numFmtId="0" fontId="5" fillId="6" borderId="4" xfId="1" applyFont="1" applyFill="1" applyBorder="1" applyAlignment="1">
      <alignment wrapText="1"/>
    </xf>
    <xf numFmtId="0" fontId="6" fillId="44" borderId="4" xfId="1" applyFont="1" applyFill="1" applyBorder="1" applyAlignment="1">
      <alignment wrapText="1"/>
    </xf>
    <xf numFmtId="0" fontId="5" fillId="6" borderId="4" xfId="1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top" wrapText="1"/>
    </xf>
    <xf numFmtId="1" fontId="7" fillId="2" borderId="4" xfId="0" applyNumberFormat="1" applyFont="1" applyFill="1" applyBorder="1" applyAlignment="1">
      <alignment horizontal="center" vertical="center"/>
    </xf>
    <xf numFmtId="1" fontId="7" fillId="44" borderId="4" xfId="1" applyNumberFormat="1" applyFont="1" applyFill="1" applyBorder="1" applyAlignment="1">
      <alignment horizontal="center" vertical="center"/>
    </xf>
    <xf numFmtId="164" fontId="7" fillId="29" borderId="4" xfId="1" applyNumberFormat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vertical="top" wrapText="1"/>
    </xf>
    <xf numFmtId="0" fontId="5" fillId="3" borderId="4" xfId="1" applyFont="1" applyFill="1" applyBorder="1" applyAlignment="1">
      <alignment horizontal="left" vertical="center" wrapText="1"/>
    </xf>
    <xf numFmtId="166" fontId="7" fillId="29" borderId="4" xfId="1" applyNumberFormat="1" applyFont="1" applyFill="1" applyBorder="1" applyAlignment="1">
      <alignment horizontal="center" vertical="center"/>
    </xf>
    <xf numFmtId="164" fontId="7" fillId="48" borderId="4" xfId="1" applyNumberFormat="1" applyFont="1" applyFill="1" applyBorder="1" applyAlignment="1">
      <alignment horizontal="center" vertical="center"/>
    </xf>
    <xf numFmtId="164" fontId="7" fillId="48" borderId="4" xfId="1" applyNumberFormat="1" applyFont="1" applyFill="1" applyBorder="1" applyAlignment="1">
      <alignment horizontal="center"/>
    </xf>
    <xf numFmtId="2" fontId="5" fillId="0" borderId="4" xfId="1" applyNumberFormat="1" applyFont="1" applyBorder="1" applyAlignment="1">
      <alignment wrapText="1"/>
    </xf>
    <xf numFmtId="0" fontId="5" fillId="3" borderId="4" xfId="1" applyFont="1" applyFill="1" applyBorder="1" applyAlignment="1">
      <alignment wrapText="1"/>
    </xf>
    <xf numFmtId="0" fontId="5" fillId="0" borderId="4" xfId="1" applyFont="1" applyBorder="1" applyAlignment="1">
      <alignment vertical="top" wrapText="1"/>
    </xf>
    <xf numFmtId="164" fontId="21" fillId="23" borderId="4" xfId="1" applyNumberFormat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left" vertical="top" wrapText="1"/>
    </xf>
    <xf numFmtId="0" fontId="5" fillId="36" borderId="4" xfId="1" applyFont="1" applyFill="1" applyBorder="1" applyAlignment="1">
      <alignment horizontal="left" vertical="center" wrapText="1"/>
    </xf>
    <xf numFmtId="1" fontId="7" fillId="36" borderId="4" xfId="1" applyNumberFormat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left" wrapText="1"/>
    </xf>
    <xf numFmtId="0" fontId="6" fillId="23" borderId="4" xfId="1" applyFont="1" applyFill="1" applyBorder="1" applyAlignment="1">
      <alignment horizontal="left" vertical="center" wrapText="1"/>
    </xf>
    <xf numFmtId="164" fontId="7" fillId="23" borderId="4" xfId="1" applyNumberFormat="1" applyFont="1" applyFill="1" applyBorder="1" applyAlignment="1">
      <alignment horizontal="center" vertical="center"/>
    </xf>
    <xf numFmtId="0" fontId="6" fillId="28" borderId="4" xfId="1" applyFont="1" applyFill="1" applyBorder="1" applyAlignment="1">
      <alignment vertical="center" wrapText="1"/>
    </xf>
    <xf numFmtId="49" fontId="7" fillId="28" borderId="4" xfId="1" applyNumberFormat="1" applyFont="1" applyFill="1" applyBorder="1" applyAlignment="1">
      <alignment horizontal="center" vertical="center" wrapText="1"/>
    </xf>
    <xf numFmtId="0" fontId="6" fillId="51" borderId="4" xfId="1" applyFont="1" applyFill="1" applyBorder="1" applyAlignment="1">
      <alignment vertical="center" wrapText="1"/>
    </xf>
    <xf numFmtId="49" fontId="7" fillId="51" borderId="4" xfId="1" applyNumberFormat="1" applyFont="1" applyFill="1" applyBorder="1" applyAlignment="1">
      <alignment horizontal="center" vertical="center" wrapText="1"/>
    </xf>
    <xf numFmtId="49" fontId="7" fillId="34" borderId="4" xfId="1" applyNumberFormat="1" applyFont="1" applyFill="1" applyBorder="1" applyAlignment="1">
      <alignment horizontal="center" vertical="center" wrapText="1"/>
    </xf>
    <xf numFmtId="49" fontId="7" fillId="44" borderId="4" xfId="1" applyNumberFormat="1" applyFont="1" applyFill="1" applyBorder="1" applyAlignment="1">
      <alignment horizontal="center" vertical="center" wrapText="1"/>
    </xf>
    <xf numFmtId="1" fontId="7" fillId="40" borderId="4" xfId="1" applyNumberFormat="1" applyFont="1" applyFill="1" applyBorder="1" applyAlignment="1">
      <alignment horizontal="center"/>
    </xf>
    <xf numFmtId="49" fontId="7" fillId="18" borderId="4" xfId="1" applyNumberFormat="1" applyFont="1" applyFill="1" applyBorder="1" applyAlignment="1">
      <alignment horizontal="center" vertical="center" wrapText="1"/>
    </xf>
    <xf numFmtId="0" fontId="7" fillId="0" borderId="4" xfId="1" applyFont="1" applyBorder="1" applyAlignment="1">
      <alignment horizontal="center"/>
    </xf>
    <xf numFmtId="0" fontId="6" fillId="36" borderId="4" xfId="1" applyFont="1" applyFill="1" applyBorder="1" applyAlignment="1">
      <alignment horizontal="left" vertical="center" wrapText="1"/>
    </xf>
    <xf numFmtId="49" fontId="7" fillId="53" borderId="4" xfId="1" applyNumberFormat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left" wrapText="1"/>
    </xf>
    <xf numFmtId="1" fontId="7" fillId="52" borderId="4" xfId="1" applyNumberFormat="1" applyFont="1" applyFill="1" applyBorder="1" applyAlignment="1">
      <alignment horizontal="center" vertical="center" wrapText="1"/>
    </xf>
    <xf numFmtId="1" fontId="7" fillId="35" borderId="4" xfId="1" applyNumberFormat="1" applyFont="1" applyFill="1" applyBorder="1" applyAlignment="1">
      <alignment horizontal="center" vertical="center"/>
    </xf>
    <xf numFmtId="49" fontId="12" fillId="31" borderId="4" xfId="1" applyNumberFormat="1" applyFont="1" applyFill="1" applyBorder="1" applyAlignment="1">
      <alignment horizontal="center" vertical="center" wrapText="1"/>
    </xf>
    <xf numFmtId="43" fontId="7" fillId="31" borderId="4" xfId="14" applyFont="1" applyFill="1" applyBorder="1" applyAlignment="1" applyProtection="1">
      <alignment horizontal="center" vertical="center"/>
    </xf>
    <xf numFmtId="0" fontId="6" fillId="23" borderId="4" xfId="1" applyFont="1" applyFill="1" applyBorder="1" applyAlignment="1">
      <alignment horizontal="left" wrapText="1"/>
    </xf>
    <xf numFmtId="49" fontId="6" fillId="82" borderId="4" xfId="1" applyNumberFormat="1" applyFont="1" applyFill="1" applyBorder="1" applyAlignment="1">
      <alignment horizontal="center" vertical="center" wrapText="1"/>
    </xf>
    <xf numFmtId="43" fontId="7" fillId="82" borderId="4" xfId="14" applyFont="1" applyFill="1" applyBorder="1" applyAlignment="1" applyProtection="1">
      <alignment horizontal="center" vertical="center"/>
    </xf>
    <xf numFmtId="1" fontId="5" fillId="6" borderId="4" xfId="1" applyNumberFormat="1" applyFont="1" applyFill="1" applyBorder="1" applyAlignment="1">
      <alignment horizontal="center" vertical="center" wrapText="1"/>
    </xf>
    <xf numFmtId="49" fontId="7" fillId="47" borderId="4" xfId="1" applyNumberFormat="1" applyFont="1" applyFill="1" applyBorder="1" applyAlignment="1">
      <alignment horizontal="center" wrapText="1"/>
    </xf>
    <xf numFmtId="49" fontId="7" fillId="17" borderId="4" xfId="1" applyNumberFormat="1" applyFont="1" applyFill="1" applyBorder="1" applyAlignment="1">
      <alignment horizontal="center" wrapText="1"/>
    </xf>
    <xf numFmtId="0" fontId="5" fillId="37" borderId="4" xfId="1" applyFont="1" applyFill="1" applyBorder="1" applyAlignment="1">
      <alignment horizontal="left" vertical="center" wrapText="1"/>
    </xf>
    <xf numFmtId="49" fontId="7" fillId="37" borderId="4" xfId="1" applyNumberFormat="1" applyFont="1" applyFill="1" applyBorder="1" applyAlignment="1">
      <alignment horizontal="center" wrapText="1"/>
    </xf>
    <xf numFmtId="0" fontId="5" fillId="25" borderId="4" xfId="1" applyFont="1" applyFill="1" applyBorder="1" applyAlignment="1">
      <alignment horizontal="left" vertical="center" wrapText="1"/>
    </xf>
    <xf numFmtId="0" fontId="6" fillId="81" borderId="4" xfId="1" applyFont="1" applyFill="1" applyBorder="1" applyAlignment="1">
      <alignment horizontal="left" vertical="center" wrapText="1"/>
    </xf>
    <xf numFmtId="1" fontId="7" fillId="81" borderId="4" xfId="1" applyNumberFormat="1" applyFont="1" applyFill="1" applyBorder="1" applyAlignment="1">
      <alignment horizontal="center" vertical="center" wrapText="1"/>
    </xf>
    <xf numFmtId="0" fontId="5" fillId="81" borderId="4" xfId="1" applyFont="1" applyFill="1" applyBorder="1" applyAlignment="1">
      <alignment horizontal="left" vertical="center" wrapText="1"/>
    </xf>
    <xf numFmtId="0" fontId="6" fillId="33" borderId="4" xfId="1" applyFont="1" applyFill="1" applyBorder="1" applyAlignment="1">
      <alignment horizontal="left" wrapText="1"/>
    </xf>
    <xf numFmtId="1" fontId="7" fillId="33" borderId="4" xfId="1" applyNumberFormat="1" applyFont="1" applyFill="1" applyBorder="1" applyAlignment="1">
      <alignment horizontal="center" vertical="center"/>
    </xf>
    <xf numFmtId="0" fontId="7" fillId="0" borderId="0" xfId="1" applyFont="1" applyAlignment="1" applyProtection="1">
      <alignment horizontal="center" vertical="center"/>
      <protection locked="0"/>
    </xf>
    <xf numFmtId="0" fontId="7" fillId="0" borderId="0" xfId="1" applyFont="1" applyAlignment="1" applyProtection="1">
      <alignment horizontal="center" vertical="center" wrapText="1"/>
      <protection locked="0"/>
    </xf>
    <xf numFmtId="0" fontId="7" fillId="38" borderId="3" xfId="0" applyFont="1" applyFill="1" applyBorder="1" applyAlignment="1">
      <alignment horizontal="center" vertical="center" wrapText="1"/>
    </xf>
    <xf numFmtId="0" fontId="7" fillId="38" borderId="4" xfId="0" applyFont="1" applyFill="1" applyBorder="1" applyAlignment="1">
      <alignment horizontal="center" vertical="center" wrapText="1"/>
    </xf>
    <xf numFmtId="0" fontId="6" fillId="38" borderId="4" xfId="0" applyFont="1" applyFill="1" applyBorder="1" applyAlignment="1">
      <alignment horizontal="center" vertical="center" wrapText="1"/>
    </xf>
    <xf numFmtId="43" fontId="7" fillId="54" borderId="2" xfId="14" applyFont="1" applyFill="1" applyBorder="1" applyAlignment="1" applyProtection="1">
      <alignment horizontal="center" vertical="center" wrapText="1"/>
    </xf>
  </cellXfs>
  <cellStyles count="15">
    <cellStyle name="Обычный" xfId="0" builtinId="0"/>
    <cellStyle name="Обычный 2" xfId="3"/>
    <cellStyle name="Обычный 2 2" xfId="4"/>
    <cellStyle name="Обычный 3" xfId="5"/>
    <cellStyle name="Обычный 4" xfId="1"/>
    <cellStyle name="Обычный 5" xfId="6"/>
    <cellStyle name="Пояснение 2" xfId="2"/>
    <cellStyle name="Финансовый 2" xfId="7"/>
    <cellStyle name="Финансовый 3" xfId="8"/>
    <cellStyle name="Финансовый 3 2" xfId="9"/>
    <cellStyle name="Финансовый 4" xfId="10"/>
    <cellStyle name="Финансовый 5" xfId="11"/>
    <cellStyle name="Финансовый 6" xfId="12"/>
    <cellStyle name="Финансовый 7" xfId="13"/>
    <cellStyle name="Финансовый 7 2" xfId="14"/>
  </cellStyles>
  <dxfs count="0"/>
  <tableStyles count="0" defaultTableStyle="TableStyleMedium2" defaultPivotStyle="PivotStyleLight16"/>
  <colors>
    <mruColors>
      <color rgb="FF01E4EF"/>
      <color rgb="FFFF33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bmen\Users\user\Desktop\&#1089;&#1082;&#1086;&#1087;&#1080;&#1088;&#1086;&#1074;&#1072;&#1085;&#1086;%20&#1080;&#1079;%20&#1089;&#1077;&#1090;&#1080;%2007,07,2026\&#1064;&#1082;&#1086;&#1083;&#1099;\&#1072;&#1085;&#1072;&#1083;&#1080;&#1079;\&#1040;&#1053;&#1040;&#1051;&#1048;&#1047;%20&#1056;&#1040;&#1057;&#1061;&#1054;&#1044;&#1054;&#1042;&#1040;&#1053;&#1048;&#1071;%20&#1041;&#1070;&#1044;&#1046;&#1045;&#1058;&#1053;&#1067;&#1061;%20&#1057;&#1056;&#1045;&#1044;&#1057;&#1058;&#1042;%20&#1085;&#1072;%2001.04.2025%20&#1092;&#1072;&#1081;&#1083;%20&#1054;&#1051;&#1071;%2011-18%20&#1096;&#108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школы без НРО"/>
      <sheetName val="Свод школы "/>
      <sheetName val="СШ 1"/>
      <sheetName val="СШ 2"/>
      <sheetName val="МСШ"/>
      <sheetName val="Сельвинский"/>
      <sheetName val="Интеграл"/>
      <sheetName val="СШ 7"/>
      <sheetName val="гимназия 8"/>
      <sheetName val="НСШ"/>
      <sheetName val="ЗСШ"/>
      <sheetName val="НРО"/>
      <sheetName val="Лист2"/>
      <sheetName val="Свод Планы школы "/>
      <sheetName val="Свод Касса школы  "/>
      <sheetName val="Лист1"/>
      <sheetName val="исполнение"/>
    </sheetNames>
    <sheetDataSet>
      <sheetData sheetId="0"/>
      <sheetData sheetId="1">
        <row r="62">
          <cell r="B62" t="str">
            <v>2024 год</v>
          </cell>
        </row>
        <row r="272">
          <cell r="G272" t="str">
            <v>2023 год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KH625"/>
  <sheetViews>
    <sheetView tabSelected="1" view="pageBreakPreview" topLeftCell="A275" zoomScale="80" zoomScaleNormal="90" zoomScaleSheetLayoutView="80" zoomScalePageLayoutView="70" workbookViewId="0">
      <selection activeCell="A277" sqref="A277"/>
    </sheetView>
  </sheetViews>
  <sheetFormatPr defaultColWidth="9.140625" defaultRowHeight="15" x14ac:dyDescent="0.25"/>
  <cols>
    <col min="1" max="1" width="69.5703125" style="199" customWidth="1"/>
    <col min="2" max="2" width="23.42578125" style="200" customWidth="1"/>
    <col min="3" max="3" width="25.140625" style="201" customWidth="1"/>
    <col min="4" max="4" width="26" style="119" customWidth="1"/>
    <col min="5" max="6" width="25" style="119" customWidth="1"/>
    <col min="7" max="7" width="24.7109375" style="119" hidden="1" customWidth="1"/>
    <col min="8" max="8" width="23.140625" style="119" hidden="1" customWidth="1"/>
    <col min="9" max="9" width="23.28515625" style="119" hidden="1" customWidth="1"/>
    <col min="10" max="10" width="20.5703125" style="119" hidden="1" customWidth="1"/>
    <col min="11" max="11" width="19.28515625" style="119" hidden="1" customWidth="1"/>
    <col min="12" max="12" width="23.42578125" style="119" hidden="1" customWidth="1"/>
    <col min="13" max="13" width="22" style="119" hidden="1" customWidth="1"/>
    <col min="14" max="14" width="17.7109375" style="2" hidden="1" customWidth="1"/>
    <col min="15" max="16" width="19.140625" style="2" hidden="1" customWidth="1"/>
    <col min="17" max="17" width="22.28515625" style="2" hidden="1" customWidth="1"/>
    <col min="18" max="18" width="0" style="2" hidden="1" customWidth="1"/>
    <col min="19" max="52" width="9.140625" style="2"/>
    <col min="53" max="16384" width="9.140625" style="3"/>
  </cols>
  <sheetData>
    <row r="1" spans="1:52" ht="77.25" customHeight="1" x14ac:dyDescent="0.25">
      <c r="A1" s="137"/>
      <c r="B1" s="561" t="s">
        <v>264</v>
      </c>
      <c r="C1" s="561"/>
      <c r="D1" s="561"/>
      <c r="E1" s="561"/>
      <c r="F1" s="561"/>
      <c r="G1" s="561"/>
      <c r="H1" s="561"/>
      <c r="I1" s="561"/>
    </row>
    <row r="2" spans="1:52" ht="18.75" customHeight="1" x14ac:dyDescent="0.25">
      <c r="A2" s="137"/>
      <c r="B2" s="560" t="s">
        <v>280</v>
      </c>
      <c r="C2" s="560"/>
      <c r="D2" s="560"/>
      <c r="E2" s="560"/>
      <c r="F2" s="560"/>
      <c r="G2" s="560"/>
      <c r="H2" s="560"/>
    </row>
    <row r="3" spans="1:52" s="4" customFormat="1" ht="69.75" customHeight="1" x14ac:dyDescent="0.25">
      <c r="A3" s="417" t="s">
        <v>197</v>
      </c>
      <c r="B3" s="418" t="s">
        <v>0</v>
      </c>
      <c r="C3" s="138" t="s">
        <v>269</v>
      </c>
      <c r="D3" s="138" t="s">
        <v>270</v>
      </c>
      <c r="E3" s="138" t="s">
        <v>199</v>
      </c>
      <c r="F3" s="138" t="s">
        <v>272</v>
      </c>
      <c r="G3" s="355" t="s">
        <v>200</v>
      </c>
      <c r="H3" s="138" t="s">
        <v>270</v>
      </c>
      <c r="I3" s="138" t="s">
        <v>201</v>
      </c>
      <c r="J3" s="152" t="s">
        <v>138</v>
      </c>
      <c r="K3" s="152" t="s">
        <v>190</v>
      </c>
      <c r="L3" s="152" t="s">
        <v>191</v>
      </c>
      <c r="M3" s="152" t="s">
        <v>192</v>
      </c>
      <c r="N3" s="88"/>
      <c r="O3" s="88"/>
      <c r="P3" s="88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</row>
    <row r="4" spans="1:52" s="6" customFormat="1" ht="14.25" customHeight="1" x14ac:dyDescent="0.25">
      <c r="A4" s="419">
        <v>1</v>
      </c>
      <c r="B4" s="420">
        <v>2</v>
      </c>
      <c r="C4" s="421">
        <v>3</v>
      </c>
      <c r="D4" s="422">
        <v>4</v>
      </c>
      <c r="E4" s="422">
        <v>5</v>
      </c>
      <c r="F4" s="422">
        <v>6</v>
      </c>
      <c r="G4" s="5"/>
      <c r="H4" s="5"/>
      <c r="I4" s="5"/>
      <c r="J4" s="133"/>
      <c r="K4" s="134"/>
      <c r="L4" s="133"/>
      <c r="M4" s="134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</row>
    <row r="5" spans="1:52" s="85" customFormat="1" ht="21.75" customHeight="1" x14ac:dyDescent="0.25">
      <c r="A5" s="83" t="s">
        <v>254</v>
      </c>
      <c r="B5" s="83"/>
      <c r="C5" s="206">
        <f>C60+C75+C282</f>
        <v>65037325.159999996</v>
      </c>
      <c r="D5" s="206">
        <f>D60+D75+D282</f>
        <v>43237415.090000004</v>
      </c>
      <c r="E5" s="206">
        <f>E60+E75+E282</f>
        <v>21799910.07</v>
      </c>
      <c r="F5" s="206">
        <f t="shared" ref="F5:F16" si="0">D5/C5*100</f>
        <v>66.480924582354092</v>
      </c>
      <c r="G5" s="356">
        <f>G60+G75+G282</f>
        <v>39931566.32</v>
      </c>
      <c r="H5" s="206">
        <f>H60+H75+H282</f>
        <v>39444362.790000007</v>
      </c>
      <c r="I5" s="206">
        <f t="shared" ref="I5:I15" si="1">H5/G5*100</f>
        <v>98.779903783148185</v>
      </c>
      <c r="J5" s="206">
        <f t="shared" ref="J5:J11" si="2">G5-H5</f>
        <v>487203.52999999374</v>
      </c>
      <c r="K5" s="134">
        <f t="shared" ref="K5:K11" si="3">C5</f>
        <v>65037325.159999996</v>
      </c>
      <c r="L5" s="206">
        <f t="shared" ref="L5:L67" si="4">H5-D5</f>
        <v>-3793052.299999997</v>
      </c>
      <c r="M5" s="134">
        <f t="shared" ref="M5:M11" si="5">K5-L5</f>
        <v>68830377.459999993</v>
      </c>
      <c r="N5" s="339">
        <f>C5-D5</f>
        <v>21799910.069999993</v>
      </c>
      <c r="O5" s="339">
        <f>E5-N5</f>
        <v>0</v>
      </c>
      <c r="P5" s="339"/>
    </row>
    <row r="6" spans="1:52" s="35" customFormat="1" ht="21.75" customHeight="1" x14ac:dyDescent="0.25">
      <c r="A6" s="61" t="s">
        <v>1</v>
      </c>
      <c r="B6" s="61"/>
      <c r="C6" s="336">
        <f>C48+C188</f>
        <v>57492416.730000004</v>
      </c>
      <c r="D6" s="336">
        <f>D48+D188</f>
        <v>38992280.129999995</v>
      </c>
      <c r="E6" s="336">
        <f>E48+E188</f>
        <v>18500136.600000001</v>
      </c>
      <c r="F6" s="336">
        <f t="shared" si="0"/>
        <v>67.821605609515998</v>
      </c>
      <c r="G6" s="357">
        <f>G48+G188</f>
        <v>35775287.990000002</v>
      </c>
      <c r="H6" s="336">
        <f>H48+H188</f>
        <v>35693612.050000004</v>
      </c>
      <c r="I6" s="336">
        <f t="shared" si="1"/>
        <v>99.771697323518879</v>
      </c>
      <c r="J6" s="206">
        <f t="shared" si="2"/>
        <v>81675.939999997616</v>
      </c>
      <c r="K6" s="134">
        <f t="shared" si="3"/>
        <v>57492416.730000004</v>
      </c>
      <c r="L6" s="206">
        <f t="shared" si="4"/>
        <v>-3298668.0799999908</v>
      </c>
      <c r="M6" s="134">
        <f t="shared" si="5"/>
        <v>60791084.809999995</v>
      </c>
      <c r="N6" s="335"/>
      <c r="O6" s="335"/>
      <c r="P6" s="335"/>
    </row>
    <row r="7" spans="1:52" s="87" customFormat="1" ht="21.75" customHeight="1" x14ac:dyDescent="0.25">
      <c r="A7" s="86" t="s">
        <v>2</v>
      </c>
      <c r="B7" s="86"/>
      <c r="C7" s="341">
        <f>C8+C11+C16</f>
        <v>7544908.4299999997</v>
      </c>
      <c r="D7" s="341">
        <f>D8+D11+D16</f>
        <v>4245134.96</v>
      </c>
      <c r="E7" s="333">
        <f>E8+E11+E16</f>
        <v>3299773.47</v>
      </c>
      <c r="F7" s="333">
        <f t="shared" si="0"/>
        <v>56.264897041301801</v>
      </c>
      <c r="G7" s="358">
        <f>G8+G11+G16</f>
        <v>4156278.33</v>
      </c>
      <c r="H7" s="333">
        <f>H8+H11+H16</f>
        <v>3750750.74</v>
      </c>
      <c r="I7" s="333">
        <f t="shared" si="1"/>
        <v>90.243011708987268</v>
      </c>
      <c r="J7" s="206">
        <f t="shared" si="2"/>
        <v>405527.58999999985</v>
      </c>
      <c r="K7" s="134">
        <f t="shared" si="3"/>
        <v>7544908.4299999997</v>
      </c>
      <c r="L7" s="206">
        <f t="shared" si="4"/>
        <v>-494384.21999999974</v>
      </c>
      <c r="M7" s="134">
        <f t="shared" si="5"/>
        <v>8039292.6499999994</v>
      </c>
      <c r="N7" s="340"/>
      <c r="O7" s="340"/>
      <c r="P7" s="340"/>
    </row>
    <row r="8" spans="1:52" ht="21.75" customHeight="1" x14ac:dyDescent="0.25">
      <c r="A8" s="59" t="s">
        <v>3</v>
      </c>
      <c r="B8" s="59"/>
      <c r="C8" s="338">
        <f>C75</f>
        <v>7356908.4299999997</v>
      </c>
      <c r="D8" s="338">
        <f>D75</f>
        <v>4245134.96</v>
      </c>
      <c r="E8" s="333">
        <f>E75</f>
        <v>3111773.47</v>
      </c>
      <c r="F8" s="333">
        <f t="shared" si="0"/>
        <v>57.70270216615976</v>
      </c>
      <c r="G8" s="358">
        <f>G75</f>
        <v>4156278.33</v>
      </c>
      <c r="H8" s="333">
        <f>H75</f>
        <v>3750750.74</v>
      </c>
      <c r="I8" s="333">
        <f t="shared" si="1"/>
        <v>90.243011708987268</v>
      </c>
      <c r="J8" s="206">
        <f t="shared" si="2"/>
        <v>405527.58999999985</v>
      </c>
      <c r="K8" s="134">
        <f t="shared" si="3"/>
        <v>7356908.4299999997</v>
      </c>
      <c r="L8" s="206">
        <f t="shared" si="4"/>
        <v>-494384.21999999974</v>
      </c>
      <c r="M8" s="134">
        <f t="shared" si="5"/>
        <v>7851292.6499999994</v>
      </c>
      <c r="N8" s="310"/>
      <c r="O8" s="310"/>
      <c r="P8" s="310"/>
    </row>
    <row r="9" spans="1:52" s="85" customFormat="1" ht="21.75" customHeight="1" x14ac:dyDescent="0.25">
      <c r="A9" s="83" t="s">
        <v>4</v>
      </c>
      <c r="B9" s="83"/>
      <c r="C9" s="206">
        <f>C10+C11</f>
        <v>48449817</v>
      </c>
      <c r="D9" s="206">
        <f>D10+D11</f>
        <v>33005183.399999999</v>
      </c>
      <c r="E9" s="206">
        <f>E10+E11</f>
        <v>15444633.600000001</v>
      </c>
      <c r="F9" s="206">
        <f t="shared" si="0"/>
        <v>68.122410864833611</v>
      </c>
      <c r="G9" s="356">
        <f>G10+G11</f>
        <v>30367787</v>
      </c>
      <c r="H9" s="206">
        <f>H10+H11</f>
        <v>30286111.060000002</v>
      </c>
      <c r="I9" s="206">
        <f t="shared" si="1"/>
        <v>99.731044148854181</v>
      </c>
      <c r="J9" s="206">
        <f t="shared" si="2"/>
        <v>81675.939999997616</v>
      </c>
      <c r="K9" s="134">
        <f t="shared" si="3"/>
        <v>48449817</v>
      </c>
      <c r="L9" s="206">
        <f t="shared" si="4"/>
        <v>-2719072.3399999961</v>
      </c>
      <c r="M9" s="134">
        <f t="shared" si="5"/>
        <v>51168889.339999996</v>
      </c>
      <c r="N9" s="339"/>
      <c r="O9" s="339"/>
      <c r="P9" s="339"/>
    </row>
    <row r="10" spans="1:52" s="35" customFormat="1" ht="21.75" customHeight="1" x14ac:dyDescent="0.25">
      <c r="A10" s="61" t="s">
        <v>5</v>
      </c>
      <c r="B10" s="61"/>
      <c r="C10" s="336">
        <f>C48</f>
        <v>48449817</v>
      </c>
      <c r="D10" s="336">
        <f>D48</f>
        <v>33005183.399999999</v>
      </c>
      <c r="E10" s="336">
        <f>E48</f>
        <v>15444633.600000001</v>
      </c>
      <c r="F10" s="336">
        <f t="shared" si="0"/>
        <v>68.122410864833611</v>
      </c>
      <c r="G10" s="357">
        <f>G48</f>
        <v>30367787</v>
      </c>
      <c r="H10" s="336">
        <f>H48</f>
        <v>30286111.060000002</v>
      </c>
      <c r="I10" s="336">
        <f t="shared" si="1"/>
        <v>99.731044148854181</v>
      </c>
      <c r="J10" s="206">
        <f t="shared" si="2"/>
        <v>81675.939999997616</v>
      </c>
      <c r="K10" s="134">
        <f t="shared" si="3"/>
        <v>48449817</v>
      </c>
      <c r="L10" s="206">
        <f t="shared" si="4"/>
        <v>-2719072.3399999961</v>
      </c>
      <c r="M10" s="134">
        <f t="shared" si="5"/>
        <v>51168889.339999996</v>
      </c>
      <c r="N10" s="335"/>
      <c r="O10" s="335"/>
      <c r="P10" s="335"/>
    </row>
    <row r="11" spans="1:52" ht="21.75" customHeight="1" x14ac:dyDescent="0.25">
      <c r="A11" s="60" t="s">
        <v>2</v>
      </c>
      <c r="B11" s="60"/>
      <c r="C11" s="338">
        <f>C59</f>
        <v>0</v>
      </c>
      <c r="D11" s="338">
        <f>D59</f>
        <v>0</v>
      </c>
      <c r="E11" s="333">
        <f>E59</f>
        <v>0</v>
      </c>
      <c r="F11" s="334" t="e">
        <f t="shared" si="0"/>
        <v>#DIV/0!</v>
      </c>
      <c r="G11" s="358">
        <f>G59</f>
        <v>0</v>
      </c>
      <c r="H11" s="333">
        <f>H59</f>
        <v>0</v>
      </c>
      <c r="I11" s="333" t="e">
        <f t="shared" si="1"/>
        <v>#DIV/0!</v>
      </c>
      <c r="J11" s="206">
        <f t="shared" si="2"/>
        <v>0</v>
      </c>
      <c r="K11" s="134">
        <f t="shared" si="3"/>
        <v>0</v>
      </c>
      <c r="L11" s="206">
        <f t="shared" si="4"/>
        <v>0</v>
      </c>
      <c r="M11" s="134">
        <f t="shared" si="5"/>
        <v>0</v>
      </c>
      <c r="N11" s="310">
        <f>C11-D11</f>
        <v>0</v>
      </c>
      <c r="O11" s="310"/>
      <c r="P11" s="310"/>
    </row>
    <row r="12" spans="1:52" ht="82.5" customHeight="1" x14ac:dyDescent="0.25">
      <c r="A12" s="423" t="s">
        <v>248</v>
      </c>
      <c r="B12" s="60"/>
      <c r="C12" s="338">
        <f>C263</f>
        <v>0</v>
      </c>
      <c r="D12" s="338">
        <f>D263</f>
        <v>0</v>
      </c>
      <c r="E12" s="333">
        <f>E263</f>
        <v>0</v>
      </c>
      <c r="F12" s="334" t="e">
        <f t="shared" si="0"/>
        <v>#DIV/0!</v>
      </c>
      <c r="G12" s="359">
        <f>G263</f>
        <v>0</v>
      </c>
      <c r="H12" s="338">
        <f>H263</f>
        <v>0</v>
      </c>
      <c r="I12" s="333" t="e">
        <f t="shared" si="1"/>
        <v>#DIV/0!</v>
      </c>
      <c r="J12" s="206"/>
      <c r="K12" s="134"/>
      <c r="L12" s="206">
        <f t="shared" si="4"/>
        <v>0</v>
      </c>
      <c r="M12" s="134"/>
      <c r="N12" s="310"/>
      <c r="O12" s="310"/>
      <c r="P12" s="310"/>
    </row>
    <row r="13" spans="1:52" ht="54.75" customHeight="1" x14ac:dyDescent="0.25">
      <c r="A13" s="423" t="s">
        <v>249</v>
      </c>
      <c r="B13" s="60"/>
      <c r="C13" s="338">
        <f>C266</f>
        <v>0</v>
      </c>
      <c r="D13" s="338">
        <f>D266</f>
        <v>0</v>
      </c>
      <c r="E13" s="333">
        <f>E264</f>
        <v>0</v>
      </c>
      <c r="F13" s="334" t="e">
        <f t="shared" si="0"/>
        <v>#DIV/0!</v>
      </c>
      <c r="G13" s="358">
        <f>G264</f>
        <v>0</v>
      </c>
      <c r="H13" s="333">
        <f>H264</f>
        <v>0</v>
      </c>
      <c r="I13" s="333" t="e">
        <f t="shared" si="1"/>
        <v>#DIV/0!</v>
      </c>
      <c r="J13" s="206"/>
      <c r="K13" s="134"/>
      <c r="L13" s="206">
        <f t="shared" si="4"/>
        <v>0</v>
      </c>
      <c r="M13" s="134"/>
      <c r="N13" s="310"/>
      <c r="O13" s="310"/>
      <c r="P13" s="310"/>
    </row>
    <row r="14" spans="1:52" s="84" customFormat="1" ht="24.75" customHeight="1" x14ac:dyDescent="0.25">
      <c r="A14" s="83" t="s">
        <v>6</v>
      </c>
      <c r="B14" s="83"/>
      <c r="C14" s="206">
        <f>C15+C16</f>
        <v>9230599.7300000004</v>
      </c>
      <c r="D14" s="206">
        <f>D15+D16</f>
        <v>5987096.7300000004</v>
      </c>
      <c r="E14" s="206">
        <f>E15+E16</f>
        <v>3243503.0000000005</v>
      </c>
      <c r="F14" s="206">
        <f t="shared" si="0"/>
        <v>64.861405597965415</v>
      </c>
      <c r="G14" s="356">
        <f>G15+G16</f>
        <v>5407500.9900000002</v>
      </c>
      <c r="H14" s="206">
        <f>H15+H16</f>
        <v>5407500.9900000002</v>
      </c>
      <c r="I14" s="206">
        <f t="shared" si="1"/>
        <v>100</v>
      </c>
      <c r="J14" s="206">
        <f>G14-H14</f>
        <v>0</v>
      </c>
      <c r="K14" s="134">
        <f>C14</f>
        <v>9230599.7300000004</v>
      </c>
      <c r="L14" s="206">
        <f t="shared" si="4"/>
        <v>-579595.74000000022</v>
      </c>
      <c r="M14" s="134">
        <f>K14-L14</f>
        <v>9810195.4700000007</v>
      </c>
      <c r="N14" s="337"/>
      <c r="O14" s="337"/>
      <c r="P14" s="337"/>
    </row>
    <row r="15" spans="1:52" s="62" customFormat="1" ht="22.5" customHeight="1" x14ac:dyDescent="0.25">
      <c r="A15" s="61" t="s">
        <v>7</v>
      </c>
      <c r="B15" s="61"/>
      <c r="C15" s="336">
        <f>C188</f>
        <v>9042599.7300000004</v>
      </c>
      <c r="D15" s="336">
        <f>D188</f>
        <v>5987096.7300000004</v>
      </c>
      <c r="E15" s="336">
        <f>E188</f>
        <v>3055503.0000000005</v>
      </c>
      <c r="F15" s="336">
        <f t="shared" si="0"/>
        <v>66.209905433909995</v>
      </c>
      <c r="G15" s="357">
        <f>G188</f>
        <v>5407500.9900000002</v>
      </c>
      <c r="H15" s="336">
        <f>H188</f>
        <v>5407500.9900000002</v>
      </c>
      <c r="I15" s="336">
        <f t="shared" si="1"/>
        <v>100</v>
      </c>
      <c r="J15" s="206">
        <f>G15-H15</f>
        <v>0</v>
      </c>
      <c r="K15" s="134">
        <f>C15</f>
        <v>9042599.7300000004</v>
      </c>
      <c r="L15" s="206">
        <f t="shared" si="4"/>
        <v>-579595.74000000022</v>
      </c>
      <c r="M15" s="134">
        <f>K15-L15</f>
        <v>9622195.4700000007</v>
      </c>
      <c r="N15" s="335"/>
      <c r="O15" s="335"/>
      <c r="P15" s="335"/>
    </row>
    <row r="16" spans="1:52" ht="30" customHeight="1" x14ac:dyDescent="0.25">
      <c r="A16" s="166" t="s">
        <v>2</v>
      </c>
      <c r="B16" s="166"/>
      <c r="C16" s="333">
        <f>C277+C281</f>
        <v>188000</v>
      </c>
      <c r="D16" s="333">
        <f>D277+D281</f>
        <v>0</v>
      </c>
      <c r="E16" s="333">
        <f>E277+E281</f>
        <v>188000</v>
      </c>
      <c r="F16" s="334">
        <f t="shared" si="0"/>
        <v>0</v>
      </c>
      <c r="G16" s="358">
        <f>G277</f>
        <v>0</v>
      </c>
      <c r="H16" s="333">
        <f>H277</f>
        <v>0</v>
      </c>
      <c r="I16" s="333" t="e">
        <f>I277</f>
        <v>#DIV/0!</v>
      </c>
      <c r="J16" s="206">
        <f>G16-H16</f>
        <v>0</v>
      </c>
      <c r="K16" s="134">
        <f>C16</f>
        <v>188000</v>
      </c>
      <c r="L16" s="206">
        <f t="shared" si="4"/>
        <v>0</v>
      </c>
      <c r="M16" s="134">
        <f>K16-L16</f>
        <v>188000</v>
      </c>
      <c r="N16" s="310"/>
      <c r="O16" s="310"/>
      <c r="P16" s="310"/>
    </row>
    <row r="17" spans="1:52" ht="30" customHeight="1" x14ac:dyDescent="0.25">
      <c r="A17" s="564" t="s">
        <v>193</v>
      </c>
      <c r="B17" s="563">
        <v>2026</v>
      </c>
      <c r="C17" s="563"/>
      <c r="D17" s="563"/>
      <c r="E17" s="563"/>
      <c r="F17" s="563"/>
      <c r="G17" s="562" t="s">
        <v>198</v>
      </c>
      <c r="H17" s="563"/>
      <c r="I17" s="563"/>
      <c r="J17" s="206"/>
      <c r="K17" s="134"/>
      <c r="L17" s="206">
        <f t="shared" si="4"/>
        <v>0</v>
      </c>
      <c r="M17" s="134"/>
      <c r="N17" s="310"/>
      <c r="O17" s="310"/>
      <c r="P17" s="310"/>
    </row>
    <row r="18" spans="1:52" ht="64.5" customHeight="1" x14ac:dyDescent="0.25">
      <c r="A18" s="564"/>
      <c r="B18" s="353" t="s">
        <v>0</v>
      </c>
      <c r="C18" s="353" t="s">
        <v>271</v>
      </c>
      <c r="D18" s="353" t="s">
        <v>270</v>
      </c>
      <c r="E18" s="353" t="s">
        <v>199</v>
      </c>
      <c r="F18" s="353" t="s">
        <v>272</v>
      </c>
      <c r="G18" s="360" t="s">
        <v>200</v>
      </c>
      <c r="H18" s="342" t="s">
        <v>270</v>
      </c>
      <c r="I18" s="168" t="s">
        <v>201</v>
      </c>
      <c r="J18" s="206"/>
      <c r="K18" s="134"/>
      <c r="L18" s="206" t="e">
        <f t="shared" si="4"/>
        <v>#VALUE!</v>
      </c>
      <c r="M18" s="134"/>
      <c r="N18" s="310"/>
      <c r="O18" s="310"/>
      <c r="P18" s="310"/>
    </row>
    <row r="19" spans="1:52" s="43" customFormat="1" ht="53.25" customHeight="1" x14ac:dyDescent="0.25">
      <c r="A19" s="169" t="s">
        <v>141</v>
      </c>
      <c r="B19" s="170"/>
      <c r="C19" s="273">
        <f>C20+C21</f>
        <v>46766567</v>
      </c>
      <c r="D19" s="273">
        <f>D20+D21</f>
        <v>32877538.419999998</v>
      </c>
      <c r="E19" s="273">
        <f>E20+E21</f>
        <v>13889028.580000002</v>
      </c>
      <c r="F19" s="273">
        <f>E19/D19*100</f>
        <v>42.244733783205177</v>
      </c>
      <c r="G19" s="361">
        <f>G20+G21</f>
        <v>29400857</v>
      </c>
      <c r="H19" s="332">
        <f>H20+H21</f>
        <v>30178466.080000002</v>
      </c>
      <c r="I19" s="332">
        <f>H19/G19*100</f>
        <v>102.64485174700862</v>
      </c>
      <c r="J19" s="206">
        <f t="shared" ref="J19:J44" si="6">G19-H19</f>
        <v>-777609.08000000194</v>
      </c>
      <c r="K19" s="134">
        <f t="shared" ref="K19:K44" si="7">C19</f>
        <v>46766567</v>
      </c>
      <c r="L19" s="206">
        <f t="shared" si="4"/>
        <v>-2699072.3399999961</v>
      </c>
      <c r="M19" s="134">
        <f t="shared" ref="M19:M44" si="8">K19-L19</f>
        <v>49465639.339999996</v>
      </c>
      <c r="N19" s="326"/>
      <c r="O19" s="326"/>
      <c r="P19" s="326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  <c r="AP19" s="90"/>
      <c r="AQ19" s="90"/>
      <c r="AR19" s="90"/>
      <c r="AS19" s="90"/>
      <c r="AT19" s="90"/>
      <c r="AU19" s="90"/>
      <c r="AV19" s="90"/>
      <c r="AW19" s="90"/>
      <c r="AX19" s="90"/>
      <c r="AY19" s="90"/>
      <c r="AZ19" s="90"/>
    </row>
    <row r="20" spans="1:52" s="7" customFormat="1" ht="30" customHeight="1" x14ac:dyDescent="0.3">
      <c r="A20" s="171" t="s">
        <v>8</v>
      </c>
      <c r="B20" s="45">
        <v>211</v>
      </c>
      <c r="C20" s="262">
        <f>35837434.14+81587.86</f>
        <v>35919022</v>
      </c>
      <c r="D20" s="424">
        <f>25586343.59+81587.86</f>
        <v>25667931.449999999</v>
      </c>
      <c r="E20" s="424">
        <f>C20-D20</f>
        <v>10251090.550000001</v>
      </c>
      <c r="F20" s="424">
        <f>D20/C20*100</f>
        <v>71.460552155345425</v>
      </c>
      <c r="G20" s="362">
        <v>22581301</v>
      </c>
      <c r="H20" s="320">
        <f>23255903.96+71473.09</f>
        <v>23327377.050000001</v>
      </c>
      <c r="I20" s="320">
        <f t="shared" ref="I20:I60" si="9">H20/G20*100</f>
        <v>103.30395511755501</v>
      </c>
      <c r="J20" s="206">
        <f t="shared" si="6"/>
        <v>-746076.05000000075</v>
      </c>
      <c r="K20" s="134">
        <f t="shared" si="7"/>
        <v>35919022</v>
      </c>
      <c r="L20" s="206">
        <f t="shared" si="4"/>
        <v>-2340554.3999999985</v>
      </c>
      <c r="M20" s="134">
        <f t="shared" si="8"/>
        <v>38259576.399999999</v>
      </c>
      <c r="N20" s="91"/>
      <c r="O20" s="91"/>
      <c r="P20" s="91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s="7" customFormat="1" ht="30" customHeight="1" x14ac:dyDescent="0.3">
      <c r="A21" s="171" t="s">
        <v>9</v>
      </c>
      <c r="B21" s="45">
        <v>213</v>
      </c>
      <c r="C21" s="262">
        <v>10847545</v>
      </c>
      <c r="D21" s="424">
        <v>7209606.9699999997</v>
      </c>
      <c r="E21" s="424">
        <f>C21-D21</f>
        <v>3637938.0300000003</v>
      </c>
      <c r="F21" s="424">
        <f>D21/C21*100</f>
        <v>66.463028915759281</v>
      </c>
      <c r="G21" s="362">
        <v>6819556</v>
      </c>
      <c r="H21" s="320">
        <v>6851089.0300000003</v>
      </c>
      <c r="I21" s="320">
        <f t="shared" si="9"/>
        <v>100.46239124658555</v>
      </c>
      <c r="J21" s="206">
        <f t="shared" si="6"/>
        <v>-31533.030000000261</v>
      </c>
      <c r="K21" s="134">
        <f t="shared" si="7"/>
        <v>10847545</v>
      </c>
      <c r="L21" s="206">
        <f t="shared" si="4"/>
        <v>-358517.93999999948</v>
      </c>
      <c r="M21" s="134">
        <f t="shared" si="8"/>
        <v>11206062.939999999</v>
      </c>
      <c r="N21" s="91"/>
      <c r="O21" s="91"/>
      <c r="P21" s="91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s="136" customFormat="1" ht="18.75" x14ac:dyDescent="0.3">
      <c r="A22" s="172" t="s">
        <v>10</v>
      </c>
      <c r="B22" s="173"/>
      <c r="C22" s="425">
        <f>C23+C25+C27+C29+C33+C38</f>
        <v>1683250</v>
      </c>
      <c r="D22" s="425">
        <f>D23+D25+D27+D29+D33+D38</f>
        <v>127644.98</v>
      </c>
      <c r="E22" s="425">
        <f>E23+E25+E27+E29+E33+E38</f>
        <v>1555605.02</v>
      </c>
      <c r="F22" s="425">
        <f>E22/D22*100</f>
        <v>1218.6965911232858</v>
      </c>
      <c r="G22" s="363">
        <f>G23+G25+G27+G29+G33+G38</f>
        <v>966930</v>
      </c>
      <c r="H22" s="331">
        <f>H23+H25+H27+H29+H33+H38</f>
        <v>107644.98</v>
      </c>
      <c r="I22" s="331">
        <f t="shared" si="9"/>
        <v>11.132654897458966</v>
      </c>
      <c r="J22" s="206">
        <f t="shared" si="6"/>
        <v>859285.02</v>
      </c>
      <c r="K22" s="135">
        <f t="shared" si="7"/>
        <v>1683250</v>
      </c>
      <c r="L22" s="206">
        <f t="shared" si="4"/>
        <v>-20000</v>
      </c>
      <c r="M22" s="135">
        <f t="shared" si="8"/>
        <v>1703250</v>
      </c>
      <c r="N22" s="330"/>
      <c r="O22" s="330"/>
      <c r="P22" s="330"/>
    </row>
    <row r="23" spans="1:52" s="8" customFormat="1" ht="37.5" x14ac:dyDescent="0.3">
      <c r="A23" s="174" t="s">
        <v>142</v>
      </c>
      <c r="B23" s="170">
        <v>212</v>
      </c>
      <c r="C23" s="426">
        <f>C24</f>
        <v>0</v>
      </c>
      <c r="D23" s="426">
        <f>D24</f>
        <v>0</v>
      </c>
      <c r="E23" s="426">
        <f>E24</f>
        <v>0</v>
      </c>
      <c r="F23" s="426" t="e">
        <f>E23/D23*100</f>
        <v>#DIV/0!</v>
      </c>
      <c r="G23" s="364">
        <f>G24</f>
        <v>0</v>
      </c>
      <c r="H23" s="329">
        <f>H24</f>
        <v>0</v>
      </c>
      <c r="I23" s="329" t="e">
        <f t="shared" si="9"/>
        <v>#DIV/0!</v>
      </c>
      <c r="J23" s="206">
        <f t="shared" si="6"/>
        <v>0</v>
      </c>
      <c r="K23" s="134">
        <f t="shared" si="7"/>
        <v>0</v>
      </c>
      <c r="L23" s="206">
        <f t="shared" si="4"/>
        <v>0</v>
      </c>
      <c r="M23" s="134">
        <f t="shared" si="8"/>
        <v>0</v>
      </c>
      <c r="N23" s="328"/>
      <c r="O23" s="328"/>
      <c r="P23" s="328"/>
    </row>
    <row r="24" spans="1:52" s="9" customFormat="1" ht="64.5" customHeight="1" x14ac:dyDescent="0.3">
      <c r="A24" s="171" t="s">
        <v>11</v>
      </c>
      <c r="B24" s="175">
        <v>2120003</v>
      </c>
      <c r="C24" s="262">
        <v>0</v>
      </c>
      <c r="D24" s="424">
        <f>H24</f>
        <v>0</v>
      </c>
      <c r="E24" s="424">
        <f>C24-D24</f>
        <v>0</v>
      </c>
      <c r="F24" s="424" t="e">
        <f>D24/C24*100</f>
        <v>#DIV/0!</v>
      </c>
      <c r="G24" s="362"/>
      <c r="H24" s="320"/>
      <c r="I24" s="320" t="e">
        <f t="shared" si="9"/>
        <v>#DIV/0!</v>
      </c>
      <c r="J24" s="206">
        <f t="shared" si="6"/>
        <v>0</v>
      </c>
      <c r="K24" s="134">
        <f t="shared" si="7"/>
        <v>0</v>
      </c>
      <c r="L24" s="206">
        <f t="shared" si="4"/>
        <v>0</v>
      </c>
      <c r="M24" s="134">
        <f t="shared" si="8"/>
        <v>0</v>
      </c>
      <c r="N24" s="92"/>
      <c r="O24" s="92"/>
      <c r="P24" s="92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</row>
    <row r="25" spans="1:52" s="50" customFormat="1" ht="20.25" customHeight="1" x14ac:dyDescent="0.25">
      <c r="A25" s="169" t="s">
        <v>143</v>
      </c>
      <c r="B25" s="170">
        <v>221</v>
      </c>
      <c r="C25" s="427">
        <f>C26</f>
        <v>0</v>
      </c>
      <c r="D25" s="427">
        <f>D26</f>
        <v>0</v>
      </c>
      <c r="E25" s="427">
        <f>E26</f>
        <v>0</v>
      </c>
      <c r="F25" s="427" t="e">
        <f>E25/D25*100</f>
        <v>#DIV/0!</v>
      </c>
      <c r="G25" s="365">
        <f>G26</f>
        <v>0</v>
      </c>
      <c r="H25" s="251">
        <f>H26</f>
        <v>0</v>
      </c>
      <c r="I25" s="251" t="e">
        <f t="shared" si="9"/>
        <v>#DIV/0!</v>
      </c>
      <c r="J25" s="206">
        <f t="shared" si="6"/>
        <v>0</v>
      </c>
      <c r="K25" s="134">
        <f t="shared" si="7"/>
        <v>0</v>
      </c>
      <c r="L25" s="206">
        <f t="shared" si="4"/>
        <v>0</v>
      </c>
      <c r="M25" s="134">
        <f t="shared" si="8"/>
        <v>0</v>
      </c>
      <c r="N25" s="328"/>
      <c r="O25" s="328"/>
      <c r="P25" s="328"/>
    </row>
    <row r="26" spans="1:52" s="9" customFormat="1" ht="33.75" customHeight="1" x14ac:dyDescent="0.3">
      <c r="A26" s="428" t="s">
        <v>12</v>
      </c>
      <c r="B26" s="175">
        <v>2210007</v>
      </c>
      <c r="C26" s="262"/>
      <c r="D26" s="424">
        <f>H26</f>
        <v>0</v>
      </c>
      <c r="E26" s="424">
        <f>C26-D26</f>
        <v>0</v>
      </c>
      <c r="F26" s="424" t="e">
        <f>D26/C26*100</f>
        <v>#DIV/0!</v>
      </c>
      <c r="G26" s="362"/>
      <c r="H26" s="320"/>
      <c r="I26" s="320" t="e">
        <f t="shared" si="9"/>
        <v>#DIV/0!</v>
      </c>
      <c r="J26" s="206">
        <f t="shared" si="6"/>
        <v>0</v>
      </c>
      <c r="K26" s="134">
        <f t="shared" si="7"/>
        <v>0</v>
      </c>
      <c r="L26" s="206">
        <f t="shared" si="4"/>
        <v>0</v>
      </c>
      <c r="M26" s="134">
        <f t="shared" si="8"/>
        <v>0</v>
      </c>
      <c r="N26" s="92"/>
      <c r="O26" s="92"/>
      <c r="P26" s="92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</row>
    <row r="27" spans="1:52" s="49" customFormat="1" ht="18.75" x14ac:dyDescent="0.25">
      <c r="A27" s="169" t="s">
        <v>13</v>
      </c>
      <c r="B27" s="170">
        <v>225</v>
      </c>
      <c r="C27" s="427">
        <f>C28</f>
        <v>50000</v>
      </c>
      <c r="D27" s="427">
        <f>D28</f>
        <v>25000</v>
      </c>
      <c r="E27" s="427">
        <f>E28</f>
        <v>25000</v>
      </c>
      <c r="F27" s="427">
        <f>E27/D27*100</f>
        <v>100</v>
      </c>
      <c r="G27" s="365">
        <f>G28</f>
        <v>40000</v>
      </c>
      <c r="H27" s="251">
        <f>H28</f>
        <v>25000</v>
      </c>
      <c r="I27" s="251">
        <f t="shared" si="9"/>
        <v>62.5</v>
      </c>
      <c r="J27" s="206">
        <f t="shared" si="6"/>
        <v>15000</v>
      </c>
      <c r="K27" s="134">
        <f t="shared" si="7"/>
        <v>50000</v>
      </c>
      <c r="L27" s="206">
        <f t="shared" si="4"/>
        <v>0</v>
      </c>
      <c r="M27" s="134">
        <f t="shared" si="8"/>
        <v>50000</v>
      </c>
      <c r="N27" s="326"/>
      <c r="O27" s="326"/>
      <c r="P27" s="326"/>
    </row>
    <row r="28" spans="1:52" s="11" customFormat="1" ht="18.75" x14ac:dyDescent="0.3">
      <c r="A28" s="429" t="s">
        <v>14</v>
      </c>
      <c r="B28" s="175">
        <v>2250063</v>
      </c>
      <c r="C28" s="262">
        <v>50000</v>
      </c>
      <c r="D28" s="424">
        <f>H28</f>
        <v>25000</v>
      </c>
      <c r="E28" s="424">
        <f>C28-D28</f>
        <v>25000</v>
      </c>
      <c r="F28" s="424">
        <f>D28/C28*100</f>
        <v>50</v>
      </c>
      <c r="G28" s="362">
        <v>40000</v>
      </c>
      <c r="H28" s="320">
        <v>25000</v>
      </c>
      <c r="I28" s="320">
        <f t="shared" si="9"/>
        <v>62.5</v>
      </c>
      <c r="J28" s="206">
        <f t="shared" si="6"/>
        <v>15000</v>
      </c>
      <c r="K28" s="134">
        <f t="shared" si="7"/>
        <v>50000</v>
      </c>
      <c r="L28" s="206">
        <f t="shared" si="4"/>
        <v>0</v>
      </c>
      <c r="M28" s="134">
        <f t="shared" si="8"/>
        <v>50000</v>
      </c>
      <c r="N28" s="93"/>
      <c r="O28" s="93"/>
      <c r="P28" s="93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4"/>
      <c r="AZ28" s="94"/>
    </row>
    <row r="29" spans="1:52" s="49" customFormat="1" ht="18.75" x14ac:dyDescent="0.25">
      <c r="A29" s="169" t="s">
        <v>15</v>
      </c>
      <c r="B29" s="170">
        <v>226</v>
      </c>
      <c r="C29" s="427">
        <f>SUM(C30:C32)</f>
        <v>62320</v>
      </c>
      <c r="D29" s="427">
        <f>SUM(D30:D32)</f>
        <v>13594.98</v>
      </c>
      <c r="E29" s="427">
        <f>SUM(E30:E32)</f>
        <v>48725.020000000004</v>
      </c>
      <c r="F29" s="427">
        <f>E29/D29*100</f>
        <v>358.40449930783279</v>
      </c>
      <c r="G29" s="365">
        <f>SUM(G30:G32)</f>
        <v>26000</v>
      </c>
      <c r="H29" s="251">
        <f>SUM(H30:H32)</f>
        <v>13594.98</v>
      </c>
      <c r="I29" s="251">
        <f t="shared" si="9"/>
        <v>52.288384615384608</v>
      </c>
      <c r="J29" s="206">
        <f t="shared" si="6"/>
        <v>12405.02</v>
      </c>
      <c r="K29" s="134">
        <f t="shared" si="7"/>
        <v>62320</v>
      </c>
      <c r="L29" s="206">
        <f t="shared" si="4"/>
        <v>0</v>
      </c>
      <c r="M29" s="134">
        <f t="shared" si="8"/>
        <v>62320</v>
      </c>
      <c r="N29" s="326"/>
      <c r="O29" s="326"/>
      <c r="P29" s="326"/>
    </row>
    <row r="30" spans="1:52" s="11" customFormat="1" ht="24.75" customHeight="1" x14ac:dyDescent="0.3">
      <c r="A30" s="12" t="s">
        <v>16</v>
      </c>
      <c r="B30" s="175">
        <v>2260034</v>
      </c>
      <c r="C30" s="262">
        <v>40000</v>
      </c>
      <c r="D30" s="424">
        <v>6394.98</v>
      </c>
      <c r="E30" s="424">
        <f t="shared" ref="E30:E32" si="10">C30-D30</f>
        <v>33605.020000000004</v>
      </c>
      <c r="F30" s="424">
        <f t="shared" ref="F30:F32" si="11">D30/C30*100</f>
        <v>15.987450000000001</v>
      </c>
      <c r="G30" s="362">
        <v>20000</v>
      </c>
      <c r="H30" s="320">
        <v>6394.98</v>
      </c>
      <c r="I30" s="320">
        <f t="shared" si="9"/>
        <v>31.974900000000002</v>
      </c>
      <c r="J30" s="206">
        <f t="shared" si="6"/>
        <v>13605.02</v>
      </c>
      <c r="K30" s="134">
        <f t="shared" si="7"/>
        <v>40000</v>
      </c>
      <c r="L30" s="206">
        <f t="shared" si="4"/>
        <v>0</v>
      </c>
      <c r="M30" s="134">
        <f t="shared" si="8"/>
        <v>40000</v>
      </c>
      <c r="N30" s="93"/>
      <c r="O30" s="93"/>
      <c r="P30" s="93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</row>
    <row r="31" spans="1:52" s="11" customFormat="1" ht="36.75" customHeight="1" x14ac:dyDescent="0.3">
      <c r="A31" s="12" t="s">
        <v>17</v>
      </c>
      <c r="B31" s="175">
        <v>2260035</v>
      </c>
      <c r="C31" s="262">
        <v>22320</v>
      </c>
      <c r="D31" s="424">
        <f t="shared" ref="D31:D32" si="12">H31</f>
        <v>7200</v>
      </c>
      <c r="E31" s="424">
        <f t="shared" si="10"/>
        <v>15120</v>
      </c>
      <c r="F31" s="424">
        <f t="shared" si="11"/>
        <v>32.258064516129032</v>
      </c>
      <c r="G31" s="362">
        <v>6000</v>
      </c>
      <c r="H31" s="320">
        <v>7200</v>
      </c>
      <c r="I31" s="320">
        <f t="shared" si="9"/>
        <v>120</v>
      </c>
      <c r="J31" s="206">
        <f t="shared" si="6"/>
        <v>-1200</v>
      </c>
      <c r="K31" s="134">
        <f t="shared" si="7"/>
        <v>22320</v>
      </c>
      <c r="L31" s="206">
        <f t="shared" si="4"/>
        <v>0</v>
      </c>
      <c r="M31" s="134">
        <f t="shared" si="8"/>
        <v>22320</v>
      </c>
      <c r="N31" s="93"/>
      <c r="O31" s="93"/>
      <c r="P31" s="93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</row>
    <row r="32" spans="1:52" s="11" customFormat="1" ht="41.25" customHeight="1" x14ac:dyDescent="0.3">
      <c r="A32" s="429" t="s">
        <v>18</v>
      </c>
      <c r="B32" s="175">
        <v>2260055</v>
      </c>
      <c r="C32" s="262">
        <v>0</v>
      </c>
      <c r="D32" s="424">
        <f t="shared" si="12"/>
        <v>0</v>
      </c>
      <c r="E32" s="424">
        <f t="shared" si="10"/>
        <v>0</v>
      </c>
      <c r="F32" s="424" t="e">
        <f t="shared" si="11"/>
        <v>#DIV/0!</v>
      </c>
      <c r="G32" s="362"/>
      <c r="H32" s="320"/>
      <c r="I32" s="320" t="e">
        <f t="shared" si="9"/>
        <v>#DIV/0!</v>
      </c>
      <c r="J32" s="206">
        <f t="shared" si="6"/>
        <v>0</v>
      </c>
      <c r="K32" s="134">
        <f t="shared" si="7"/>
        <v>0</v>
      </c>
      <c r="L32" s="206">
        <f t="shared" si="4"/>
        <v>0</v>
      </c>
      <c r="M32" s="134">
        <f t="shared" si="8"/>
        <v>0</v>
      </c>
      <c r="N32" s="93"/>
      <c r="O32" s="93"/>
      <c r="P32" s="93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</row>
    <row r="33" spans="1:52" s="49" customFormat="1" ht="18.75" x14ac:dyDescent="0.25">
      <c r="A33" s="169" t="s">
        <v>19</v>
      </c>
      <c r="B33" s="170">
        <v>310</v>
      </c>
      <c r="C33" s="427">
        <f>SUM(C34:C37)</f>
        <v>1411930</v>
      </c>
      <c r="D33" s="427">
        <f>SUM(D34:D37)</f>
        <v>10114.5</v>
      </c>
      <c r="E33" s="427">
        <f>SUM(E34:E37)</f>
        <v>1401815.5</v>
      </c>
      <c r="F33" s="427">
        <f>E33/D33*100</f>
        <v>13859.464135646844</v>
      </c>
      <c r="G33" s="365">
        <f>SUM(G34:G37)</f>
        <v>761930</v>
      </c>
      <c r="H33" s="251">
        <f>SUM(H34:H37)</f>
        <v>10114.5</v>
      </c>
      <c r="I33" s="251">
        <f t="shared" si="9"/>
        <v>1.3274841520874621</v>
      </c>
      <c r="J33" s="206">
        <f t="shared" si="6"/>
        <v>751815.5</v>
      </c>
      <c r="K33" s="134">
        <f t="shared" si="7"/>
        <v>1411930</v>
      </c>
      <c r="L33" s="206">
        <f t="shared" si="4"/>
        <v>0</v>
      </c>
      <c r="M33" s="134">
        <f t="shared" si="8"/>
        <v>1411930</v>
      </c>
      <c r="N33" s="326"/>
      <c r="O33" s="326"/>
      <c r="P33" s="326"/>
    </row>
    <row r="34" spans="1:52" s="11" customFormat="1" ht="18.75" x14ac:dyDescent="0.3">
      <c r="A34" s="430" t="s">
        <v>20</v>
      </c>
      <c r="B34" s="175">
        <v>3100032</v>
      </c>
      <c r="C34" s="262">
        <v>250000</v>
      </c>
      <c r="D34" s="424">
        <f t="shared" ref="D34:D37" si="13">H34</f>
        <v>0</v>
      </c>
      <c r="E34" s="424">
        <f t="shared" ref="E34:E37" si="14">C34-D34</f>
        <v>250000</v>
      </c>
      <c r="F34" s="424">
        <f t="shared" ref="F34:F37" si="15">D34/C34*100</f>
        <v>0</v>
      </c>
      <c r="G34" s="362"/>
      <c r="H34" s="320"/>
      <c r="I34" s="320" t="e">
        <f t="shared" si="9"/>
        <v>#DIV/0!</v>
      </c>
      <c r="J34" s="206">
        <f t="shared" si="6"/>
        <v>0</v>
      </c>
      <c r="K34" s="134">
        <f t="shared" si="7"/>
        <v>250000</v>
      </c>
      <c r="L34" s="206">
        <f t="shared" si="4"/>
        <v>0</v>
      </c>
      <c r="M34" s="134">
        <f t="shared" si="8"/>
        <v>250000</v>
      </c>
      <c r="N34" s="93"/>
      <c r="O34" s="93"/>
      <c r="P34" s="93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</row>
    <row r="35" spans="1:52" s="13" customFormat="1" ht="18.75" x14ac:dyDescent="0.3">
      <c r="A35" s="430" t="s">
        <v>21</v>
      </c>
      <c r="B35" s="175">
        <v>3100033</v>
      </c>
      <c r="C35" s="262"/>
      <c r="D35" s="424">
        <f t="shared" si="13"/>
        <v>0</v>
      </c>
      <c r="E35" s="424">
        <f t="shared" si="14"/>
        <v>0</v>
      </c>
      <c r="F35" s="424" t="e">
        <f t="shared" si="15"/>
        <v>#DIV/0!</v>
      </c>
      <c r="G35" s="362"/>
      <c r="H35" s="320"/>
      <c r="I35" s="320" t="e">
        <f t="shared" si="9"/>
        <v>#DIV/0!</v>
      </c>
      <c r="J35" s="206">
        <f t="shared" si="6"/>
        <v>0</v>
      </c>
      <c r="K35" s="134">
        <f t="shared" si="7"/>
        <v>0</v>
      </c>
      <c r="L35" s="206">
        <f t="shared" si="4"/>
        <v>0</v>
      </c>
      <c r="M35" s="134">
        <f t="shared" si="8"/>
        <v>0</v>
      </c>
      <c r="N35" s="95"/>
      <c r="O35" s="95"/>
      <c r="P35" s="95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  <c r="AL35" s="96"/>
      <c r="AM35" s="96"/>
      <c r="AN35" s="96"/>
      <c r="AO35" s="96"/>
      <c r="AP35" s="96"/>
      <c r="AQ35" s="96"/>
      <c r="AR35" s="96"/>
      <c r="AS35" s="96"/>
      <c r="AT35" s="96"/>
      <c r="AU35" s="96"/>
      <c r="AV35" s="96"/>
      <c r="AW35" s="96"/>
      <c r="AX35" s="96"/>
      <c r="AY35" s="96"/>
      <c r="AZ35" s="96"/>
    </row>
    <row r="36" spans="1:52" s="11" customFormat="1" ht="31.5" x14ac:dyDescent="0.3">
      <c r="A36" s="176" t="s">
        <v>22</v>
      </c>
      <c r="B36" s="175">
        <v>3100034</v>
      </c>
      <c r="C36" s="262">
        <v>761930</v>
      </c>
      <c r="D36" s="424">
        <f t="shared" si="13"/>
        <v>10114.5</v>
      </c>
      <c r="E36" s="424">
        <f t="shared" si="14"/>
        <v>751815.5</v>
      </c>
      <c r="F36" s="424">
        <f t="shared" si="15"/>
        <v>1.3274841520874621</v>
      </c>
      <c r="G36" s="362">
        <v>761930</v>
      </c>
      <c r="H36" s="320">
        <v>10114.5</v>
      </c>
      <c r="I36" s="320">
        <f t="shared" si="9"/>
        <v>1.3274841520874621</v>
      </c>
      <c r="J36" s="206">
        <f t="shared" si="6"/>
        <v>751815.5</v>
      </c>
      <c r="K36" s="134">
        <f t="shared" si="7"/>
        <v>761930</v>
      </c>
      <c r="L36" s="206">
        <f t="shared" si="4"/>
        <v>0</v>
      </c>
      <c r="M36" s="134">
        <f t="shared" si="8"/>
        <v>761930</v>
      </c>
      <c r="N36" s="93"/>
      <c r="O36" s="93"/>
      <c r="P36" s="93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</row>
    <row r="37" spans="1:52" s="11" customFormat="1" ht="18.75" x14ac:dyDescent="0.3">
      <c r="A37" s="430" t="s">
        <v>23</v>
      </c>
      <c r="B37" s="175">
        <v>3100035</v>
      </c>
      <c r="C37" s="262">
        <v>400000</v>
      </c>
      <c r="D37" s="424">
        <f t="shared" si="13"/>
        <v>0</v>
      </c>
      <c r="E37" s="424">
        <f t="shared" si="14"/>
        <v>400000</v>
      </c>
      <c r="F37" s="424">
        <f t="shared" si="15"/>
        <v>0</v>
      </c>
      <c r="G37" s="362"/>
      <c r="H37" s="320"/>
      <c r="I37" s="320" t="e">
        <f t="shared" si="9"/>
        <v>#DIV/0!</v>
      </c>
      <c r="J37" s="206">
        <f t="shared" si="6"/>
        <v>0</v>
      </c>
      <c r="K37" s="134">
        <f t="shared" si="7"/>
        <v>400000</v>
      </c>
      <c r="L37" s="206">
        <f t="shared" si="4"/>
        <v>0</v>
      </c>
      <c r="M37" s="134">
        <f t="shared" si="8"/>
        <v>400000</v>
      </c>
      <c r="N37" s="93"/>
      <c r="O37" s="93"/>
      <c r="P37" s="93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</row>
    <row r="38" spans="1:52" s="10" customFormat="1" ht="18.75" x14ac:dyDescent="0.25">
      <c r="A38" s="431" t="s">
        <v>24</v>
      </c>
      <c r="B38" s="177">
        <v>340</v>
      </c>
      <c r="C38" s="432">
        <f>C39+C45</f>
        <v>159000</v>
      </c>
      <c r="D38" s="432">
        <f>D39+D45</f>
        <v>78935.5</v>
      </c>
      <c r="E38" s="432">
        <f>E39+E45</f>
        <v>80064.5</v>
      </c>
      <c r="F38" s="433">
        <f t="shared" ref="F38:F60" si="16">D38/C38*100</f>
        <v>49.644968553459115</v>
      </c>
      <c r="G38" s="366">
        <f>G39+G45</f>
        <v>139000</v>
      </c>
      <c r="H38" s="280">
        <f>H39+H45</f>
        <v>58935.5</v>
      </c>
      <c r="I38" s="280">
        <f t="shared" si="9"/>
        <v>42.399640287769785</v>
      </c>
      <c r="J38" s="206">
        <f t="shared" si="6"/>
        <v>80064.5</v>
      </c>
      <c r="K38" s="134">
        <f t="shared" si="7"/>
        <v>159000</v>
      </c>
      <c r="L38" s="206">
        <f t="shared" si="4"/>
        <v>-20000</v>
      </c>
      <c r="M38" s="134">
        <f t="shared" si="8"/>
        <v>179000</v>
      </c>
      <c r="N38" s="327"/>
      <c r="O38" s="327"/>
      <c r="P38" s="327"/>
    </row>
    <row r="39" spans="1:52" s="49" customFormat="1" ht="18.75" x14ac:dyDescent="0.25">
      <c r="A39" s="169"/>
      <c r="B39" s="170">
        <v>346</v>
      </c>
      <c r="C39" s="427">
        <f>SUM(C40:C44)</f>
        <v>100000</v>
      </c>
      <c r="D39" s="427">
        <f>SUM(D40:D44)</f>
        <v>20000</v>
      </c>
      <c r="E39" s="427">
        <f>SUM(E40:E44)</f>
        <v>80000</v>
      </c>
      <c r="F39" s="434">
        <f t="shared" si="16"/>
        <v>20</v>
      </c>
      <c r="G39" s="365">
        <f>SUM(G40:G44)</f>
        <v>80000</v>
      </c>
      <c r="H39" s="251">
        <f>SUM(H40:H44)</f>
        <v>0</v>
      </c>
      <c r="I39" s="251">
        <f t="shared" si="9"/>
        <v>0</v>
      </c>
      <c r="J39" s="206">
        <f t="shared" si="6"/>
        <v>80000</v>
      </c>
      <c r="K39" s="134">
        <f t="shared" si="7"/>
        <v>100000</v>
      </c>
      <c r="L39" s="206">
        <f t="shared" si="4"/>
        <v>-20000</v>
      </c>
      <c r="M39" s="134">
        <f t="shared" si="8"/>
        <v>120000</v>
      </c>
      <c r="N39" s="326"/>
      <c r="O39" s="326"/>
      <c r="P39" s="326"/>
    </row>
    <row r="40" spans="1:52" s="13" customFormat="1" ht="50.25" customHeight="1" x14ac:dyDescent="0.3">
      <c r="A40" s="176" t="s">
        <v>146</v>
      </c>
      <c r="B40" s="175">
        <v>3460017</v>
      </c>
      <c r="C40" s="262">
        <v>80000</v>
      </c>
      <c r="D40" s="424">
        <f t="shared" ref="D40:D43" si="17">H40</f>
        <v>0</v>
      </c>
      <c r="E40" s="424">
        <f t="shared" ref="E40:E44" si="18">C40-D40</f>
        <v>80000</v>
      </c>
      <c r="F40" s="424">
        <f t="shared" si="16"/>
        <v>0</v>
      </c>
      <c r="G40" s="362">
        <v>80000</v>
      </c>
      <c r="H40" s="320"/>
      <c r="I40" s="320">
        <f t="shared" si="9"/>
        <v>0</v>
      </c>
      <c r="J40" s="206">
        <f t="shared" si="6"/>
        <v>80000</v>
      </c>
      <c r="K40" s="134">
        <f t="shared" si="7"/>
        <v>80000</v>
      </c>
      <c r="L40" s="206">
        <f t="shared" si="4"/>
        <v>0</v>
      </c>
      <c r="M40" s="134">
        <f t="shared" si="8"/>
        <v>80000</v>
      </c>
      <c r="N40" s="95"/>
      <c r="O40" s="95"/>
      <c r="P40" s="95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6"/>
      <c r="AL40" s="96"/>
      <c r="AM40" s="96"/>
      <c r="AN40" s="96"/>
      <c r="AO40" s="96"/>
      <c r="AP40" s="96"/>
      <c r="AQ40" s="96"/>
      <c r="AR40" s="96"/>
      <c r="AS40" s="96"/>
      <c r="AT40" s="96"/>
      <c r="AU40" s="96"/>
      <c r="AV40" s="96"/>
      <c r="AW40" s="96"/>
      <c r="AX40" s="96"/>
      <c r="AY40" s="96"/>
      <c r="AZ40" s="96"/>
    </row>
    <row r="41" spans="1:52" s="13" customFormat="1" ht="52.5" customHeight="1" x14ac:dyDescent="0.3">
      <c r="A41" s="176" t="s">
        <v>228</v>
      </c>
      <c r="B41" s="175">
        <v>3460018</v>
      </c>
      <c r="C41" s="262"/>
      <c r="D41" s="424">
        <f t="shared" si="17"/>
        <v>0</v>
      </c>
      <c r="E41" s="424">
        <f t="shared" si="18"/>
        <v>0</v>
      </c>
      <c r="F41" s="424" t="e">
        <f t="shared" si="16"/>
        <v>#DIV/0!</v>
      </c>
      <c r="G41" s="362"/>
      <c r="H41" s="320"/>
      <c r="I41" s="320" t="e">
        <f t="shared" si="9"/>
        <v>#DIV/0!</v>
      </c>
      <c r="J41" s="206">
        <f t="shared" si="6"/>
        <v>0</v>
      </c>
      <c r="K41" s="134">
        <f t="shared" si="7"/>
        <v>0</v>
      </c>
      <c r="L41" s="206">
        <f t="shared" si="4"/>
        <v>0</v>
      </c>
      <c r="M41" s="134">
        <f t="shared" si="8"/>
        <v>0</v>
      </c>
      <c r="N41" s="95"/>
      <c r="O41" s="95"/>
      <c r="P41" s="95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</row>
    <row r="42" spans="1:52" s="13" customFormat="1" ht="60.75" customHeight="1" x14ac:dyDescent="0.3">
      <c r="A42" s="176" t="s">
        <v>145</v>
      </c>
      <c r="B42" s="175">
        <v>3460019</v>
      </c>
      <c r="C42" s="262"/>
      <c r="D42" s="424">
        <f t="shared" si="17"/>
        <v>0</v>
      </c>
      <c r="E42" s="424">
        <f t="shared" si="18"/>
        <v>0</v>
      </c>
      <c r="F42" s="424" t="e">
        <f t="shared" si="16"/>
        <v>#DIV/0!</v>
      </c>
      <c r="G42" s="362"/>
      <c r="H42" s="320"/>
      <c r="I42" s="320" t="e">
        <f t="shared" si="9"/>
        <v>#DIV/0!</v>
      </c>
      <c r="J42" s="206">
        <f t="shared" si="6"/>
        <v>0</v>
      </c>
      <c r="K42" s="134">
        <f t="shared" si="7"/>
        <v>0</v>
      </c>
      <c r="L42" s="206">
        <f t="shared" si="4"/>
        <v>0</v>
      </c>
      <c r="M42" s="134">
        <f t="shared" si="8"/>
        <v>0</v>
      </c>
      <c r="N42" s="95"/>
      <c r="O42" s="95"/>
      <c r="P42" s="95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  <c r="AC42" s="96"/>
      <c r="AD42" s="96"/>
      <c r="AE42" s="96"/>
      <c r="AF42" s="96"/>
      <c r="AG42" s="96"/>
      <c r="AH42" s="96"/>
      <c r="AI42" s="96"/>
      <c r="AJ42" s="96"/>
      <c r="AK42" s="96"/>
      <c r="AL42" s="96"/>
      <c r="AM42" s="96"/>
      <c r="AN42" s="96"/>
      <c r="AO42" s="96"/>
      <c r="AP42" s="96"/>
      <c r="AQ42" s="96"/>
      <c r="AR42" s="96"/>
      <c r="AS42" s="96"/>
      <c r="AT42" s="96"/>
      <c r="AU42" s="96"/>
      <c r="AV42" s="96"/>
      <c r="AW42" s="96"/>
      <c r="AX42" s="96"/>
      <c r="AY42" s="96"/>
      <c r="AZ42" s="96"/>
    </row>
    <row r="43" spans="1:52" s="11" customFormat="1" ht="18.75" x14ac:dyDescent="0.3">
      <c r="A43" s="176" t="s">
        <v>25</v>
      </c>
      <c r="B43" s="175">
        <v>3460020</v>
      </c>
      <c r="C43" s="262"/>
      <c r="D43" s="424">
        <f t="shared" si="17"/>
        <v>0</v>
      </c>
      <c r="E43" s="424">
        <f t="shared" si="18"/>
        <v>0</v>
      </c>
      <c r="F43" s="424" t="e">
        <f t="shared" si="16"/>
        <v>#DIV/0!</v>
      </c>
      <c r="G43" s="362"/>
      <c r="H43" s="320"/>
      <c r="I43" s="320" t="e">
        <f t="shared" si="9"/>
        <v>#DIV/0!</v>
      </c>
      <c r="J43" s="206">
        <f t="shared" si="6"/>
        <v>0</v>
      </c>
      <c r="K43" s="134">
        <f t="shared" si="7"/>
        <v>0</v>
      </c>
      <c r="L43" s="206">
        <f t="shared" si="4"/>
        <v>0</v>
      </c>
      <c r="M43" s="134">
        <f t="shared" si="8"/>
        <v>0</v>
      </c>
      <c r="N43" s="93"/>
      <c r="O43" s="93"/>
      <c r="P43" s="93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</row>
    <row r="44" spans="1:52" s="11" customFormat="1" ht="18.75" x14ac:dyDescent="0.3">
      <c r="A44" s="176" t="s">
        <v>144</v>
      </c>
      <c r="B44" s="175">
        <v>3460021</v>
      </c>
      <c r="C44" s="262">
        <v>20000</v>
      </c>
      <c r="D44" s="424">
        <v>20000</v>
      </c>
      <c r="E44" s="424">
        <f t="shared" si="18"/>
        <v>0</v>
      </c>
      <c r="F44" s="424">
        <f t="shared" si="16"/>
        <v>100</v>
      </c>
      <c r="G44" s="362"/>
      <c r="H44" s="320"/>
      <c r="I44" s="320" t="e">
        <f t="shared" si="9"/>
        <v>#DIV/0!</v>
      </c>
      <c r="J44" s="206">
        <f t="shared" si="6"/>
        <v>0</v>
      </c>
      <c r="K44" s="134">
        <f t="shared" si="7"/>
        <v>20000</v>
      </c>
      <c r="L44" s="206">
        <f t="shared" si="4"/>
        <v>-20000</v>
      </c>
      <c r="M44" s="134">
        <f t="shared" si="8"/>
        <v>40000</v>
      </c>
      <c r="N44" s="93"/>
      <c r="O44" s="93"/>
      <c r="P44" s="93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</row>
    <row r="45" spans="1:52" s="49" customFormat="1" ht="18.75" x14ac:dyDescent="0.25">
      <c r="A45" s="169"/>
      <c r="B45" s="170">
        <v>349</v>
      </c>
      <c r="C45" s="427">
        <f>SUM(C46:C47)</f>
        <v>59000</v>
      </c>
      <c r="D45" s="427">
        <f>SUM(D46:D47)</f>
        <v>58935.5</v>
      </c>
      <c r="E45" s="427">
        <f>SUM(E46:E47)</f>
        <v>64.5</v>
      </c>
      <c r="F45" s="434">
        <f t="shared" si="16"/>
        <v>99.890677966101691</v>
      </c>
      <c r="G45" s="365">
        <f>SUM(G46:G47)</f>
        <v>59000</v>
      </c>
      <c r="H45" s="251">
        <f>SUM(H46:H47)</f>
        <v>58935.5</v>
      </c>
      <c r="I45" s="251">
        <f t="shared" si="9"/>
        <v>99.890677966101691</v>
      </c>
      <c r="J45" s="206">
        <f t="shared" ref="J45:J52" si="19">G45-H45</f>
        <v>64.5</v>
      </c>
      <c r="K45" s="134">
        <f t="shared" ref="K45:K52" si="20">C45</f>
        <v>59000</v>
      </c>
      <c r="L45" s="206">
        <f t="shared" si="4"/>
        <v>0</v>
      </c>
      <c r="M45" s="134">
        <f t="shared" ref="M45:M52" si="21">K45-L45</f>
        <v>59000</v>
      </c>
      <c r="N45" s="326"/>
      <c r="O45" s="326"/>
      <c r="P45" s="326"/>
    </row>
    <row r="46" spans="1:52" s="13" customFormat="1" ht="39" customHeight="1" x14ac:dyDescent="0.3">
      <c r="A46" s="176" t="s">
        <v>26</v>
      </c>
      <c r="B46" s="175">
        <v>3490000</v>
      </c>
      <c r="C46" s="262">
        <v>50000</v>
      </c>
      <c r="D46" s="424">
        <f t="shared" ref="D46" si="22">H46</f>
        <v>49944.5</v>
      </c>
      <c r="E46" s="424">
        <f t="shared" ref="E46:E47" si="23">C46-D46</f>
        <v>55.5</v>
      </c>
      <c r="F46" s="424">
        <f t="shared" si="16"/>
        <v>99.888999999999996</v>
      </c>
      <c r="G46" s="362">
        <v>50000</v>
      </c>
      <c r="H46" s="320">
        <v>49944.5</v>
      </c>
      <c r="I46" s="320">
        <f t="shared" si="9"/>
        <v>99.888999999999996</v>
      </c>
      <c r="J46" s="206">
        <f t="shared" si="19"/>
        <v>55.5</v>
      </c>
      <c r="K46" s="134">
        <f t="shared" si="20"/>
        <v>50000</v>
      </c>
      <c r="L46" s="206">
        <f t="shared" si="4"/>
        <v>0</v>
      </c>
      <c r="M46" s="134">
        <f t="shared" si="21"/>
        <v>50000</v>
      </c>
      <c r="N46" s="95"/>
      <c r="O46" s="95"/>
      <c r="P46" s="95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  <c r="AL46" s="96"/>
      <c r="AM46" s="96"/>
      <c r="AN46" s="96"/>
      <c r="AO46" s="96"/>
      <c r="AP46" s="96"/>
      <c r="AQ46" s="96"/>
      <c r="AR46" s="96"/>
      <c r="AS46" s="96"/>
      <c r="AT46" s="96"/>
      <c r="AU46" s="96"/>
      <c r="AV46" s="96"/>
      <c r="AW46" s="96"/>
      <c r="AX46" s="96"/>
      <c r="AY46" s="96"/>
      <c r="AZ46" s="96"/>
    </row>
    <row r="47" spans="1:52" s="13" customFormat="1" ht="36" customHeight="1" x14ac:dyDescent="0.3">
      <c r="A47" s="430" t="s">
        <v>27</v>
      </c>
      <c r="B47" s="175">
        <v>3490004</v>
      </c>
      <c r="C47" s="262">
        <v>9000</v>
      </c>
      <c r="D47" s="424">
        <v>8991</v>
      </c>
      <c r="E47" s="424">
        <f t="shared" si="23"/>
        <v>9</v>
      </c>
      <c r="F47" s="424">
        <f t="shared" si="16"/>
        <v>99.9</v>
      </c>
      <c r="G47" s="362">
        <v>9000</v>
      </c>
      <c r="H47" s="320">
        <v>8991</v>
      </c>
      <c r="I47" s="320">
        <f t="shared" si="9"/>
        <v>99.9</v>
      </c>
      <c r="J47" s="206">
        <f t="shared" si="19"/>
        <v>9</v>
      </c>
      <c r="K47" s="134">
        <f t="shared" si="20"/>
        <v>9000</v>
      </c>
      <c r="L47" s="206">
        <f t="shared" si="4"/>
        <v>0</v>
      </c>
      <c r="M47" s="134">
        <f t="shared" si="21"/>
        <v>9000</v>
      </c>
      <c r="N47" s="95"/>
      <c r="O47" s="95"/>
      <c r="P47" s="95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  <c r="AF47" s="96"/>
      <c r="AG47" s="96"/>
      <c r="AH47" s="96"/>
      <c r="AI47" s="96"/>
      <c r="AJ47" s="96"/>
      <c r="AK47" s="96"/>
      <c r="AL47" s="96"/>
      <c r="AM47" s="96"/>
      <c r="AN47" s="96"/>
      <c r="AO47" s="96"/>
      <c r="AP47" s="96"/>
      <c r="AQ47" s="96"/>
      <c r="AR47" s="96"/>
      <c r="AS47" s="96"/>
      <c r="AT47" s="96"/>
      <c r="AU47" s="96"/>
      <c r="AV47" s="96"/>
      <c r="AW47" s="96"/>
      <c r="AX47" s="96"/>
      <c r="AY47" s="96"/>
      <c r="AZ47" s="96"/>
    </row>
    <row r="48" spans="1:52" s="63" customFormat="1" ht="165" customHeight="1" x14ac:dyDescent="0.25">
      <c r="A48" s="435" t="s">
        <v>224</v>
      </c>
      <c r="B48" s="46" t="s">
        <v>195</v>
      </c>
      <c r="C48" s="436">
        <f>C22+C19</f>
        <v>48449817</v>
      </c>
      <c r="D48" s="436">
        <f>D22+D19</f>
        <v>33005183.399999999</v>
      </c>
      <c r="E48" s="436">
        <f>E22+E19</f>
        <v>15444633.600000001</v>
      </c>
      <c r="F48" s="436">
        <f t="shared" si="16"/>
        <v>68.122410864833611</v>
      </c>
      <c r="G48" s="367">
        <f>G22+G19</f>
        <v>30367787</v>
      </c>
      <c r="H48" s="244">
        <f>H22+H19</f>
        <v>30286111.060000002</v>
      </c>
      <c r="I48" s="244">
        <f t="shared" si="9"/>
        <v>99.731044148854181</v>
      </c>
      <c r="J48" s="206">
        <f t="shared" si="19"/>
        <v>81675.939999997616</v>
      </c>
      <c r="K48" s="134">
        <f t="shared" si="20"/>
        <v>48449817</v>
      </c>
      <c r="L48" s="206">
        <f t="shared" si="4"/>
        <v>-2719072.3399999961</v>
      </c>
      <c r="M48" s="134">
        <f t="shared" si="21"/>
        <v>51168889.339999996</v>
      </c>
      <c r="N48" s="325"/>
      <c r="O48" s="325"/>
      <c r="P48" s="325"/>
      <c r="Q48" s="97">
        <v>23247692.880000003</v>
      </c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7"/>
      <c r="AQ48" s="97"/>
      <c r="AR48" s="97"/>
      <c r="AS48" s="97"/>
      <c r="AT48" s="97"/>
      <c r="AU48" s="97"/>
      <c r="AV48" s="97"/>
      <c r="AW48" s="97"/>
      <c r="AX48" s="97"/>
      <c r="AY48" s="97"/>
      <c r="AZ48" s="97"/>
    </row>
    <row r="49" spans="1:52" s="10" customFormat="1" ht="111" customHeight="1" x14ac:dyDescent="0.3">
      <c r="A49" s="437" t="s">
        <v>28</v>
      </c>
      <c r="B49" s="173" t="s">
        <v>29</v>
      </c>
      <c r="C49" s="438"/>
      <c r="D49" s="439">
        <f>H49</f>
        <v>0</v>
      </c>
      <c r="E49" s="439">
        <f>C49-D49</f>
        <v>0</v>
      </c>
      <c r="F49" s="439" t="e">
        <f>D49/C49*100</f>
        <v>#DIV/0!</v>
      </c>
      <c r="G49" s="368"/>
      <c r="H49" s="323"/>
      <c r="I49" s="323" t="e">
        <f t="shared" si="9"/>
        <v>#DIV/0!</v>
      </c>
      <c r="J49" s="206">
        <f t="shared" si="19"/>
        <v>0</v>
      </c>
      <c r="K49" s="134">
        <f t="shared" si="20"/>
        <v>0</v>
      </c>
      <c r="L49" s="206">
        <f t="shared" si="4"/>
        <v>0</v>
      </c>
      <c r="M49" s="134">
        <f t="shared" si="21"/>
        <v>0</v>
      </c>
      <c r="N49" s="98"/>
      <c r="O49" s="98"/>
      <c r="P49" s="98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  <c r="AJ49" s="96"/>
      <c r="AK49" s="96"/>
      <c r="AL49" s="96"/>
      <c r="AM49" s="96"/>
      <c r="AN49" s="96"/>
      <c r="AO49" s="96"/>
      <c r="AP49" s="96"/>
      <c r="AQ49" s="96"/>
      <c r="AR49" s="96"/>
      <c r="AS49" s="96"/>
      <c r="AT49" s="96"/>
      <c r="AU49" s="96"/>
      <c r="AV49" s="96"/>
      <c r="AW49" s="96"/>
      <c r="AX49" s="96"/>
      <c r="AY49" s="96"/>
      <c r="AZ49" s="96"/>
    </row>
    <row r="50" spans="1:52" s="10" customFormat="1" ht="61.5" customHeight="1" x14ac:dyDescent="0.25">
      <c r="A50" s="437" t="s">
        <v>30</v>
      </c>
      <c r="B50" s="173" t="s">
        <v>31</v>
      </c>
      <c r="C50" s="438">
        <f>C51+C52</f>
        <v>0</v>
      </c>
      <c r="D50" s="439">
        <f>D51+D52</f>
        <v>0</v>
      </c>
      <c r="E50" s="439">
        <f>E51+E52</f>
        <v>0</v>
      </c>
      <c r="F50" s="439" t="e">
        <f t="shared" si="16"/>
        <v>#DIV/0!</v>
      </c>
      <c r="G50" s="368">
        <f>G51+G52</f>
        <v>0</v>
      </c>
      <c r="H50" s="323">
        <f>H51+H52</f>
        <v>0</v>
      </c>
      <c r="I50" s="323" t="e">
        <f t="shared" si="9"/>
        <v>#DIV/0!</v>
      </c>
      <c r="J50" s="206">
        <f t="shared" si="19"/>
        <v>0</v>
      </c>
      <c r="K50" s="134">
        <f t="shared" si="20"/>
        <v>0</v>
      </c>
      <c r="L50" s="206">
        <f t="shared" si="4"/>
        <v>0</v>
      </c>
      <c r="M50" s="134">
        <f t="shared" si="21"/>
        <v>0</v>
      </c>
      <c r="N50" s="324"/>
      <c r="O50" s="324"/>
      <c r="P50" s="324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  <c r="AJ50" s="96"/>
      <c r="AK50" s="96"/>
      <c r="AL50" s="96"/>
      <c r="AM50" s="96"/>
      <c r="AN50" s="96"/>
      <c r="AO50" s="96"/>
      <c r="AP50" s="96"/>
      <c r="AQ50" s="96"/>
      <c r="AR50" s="96"/>
      <c r="AS50" s="96"/>
      <c r="AT50" s="96"/>
      <c r="AU50" s="96"/>
      <c r="AV50" s="96"/>
      <c r="AW50" s="96"/>
      <c r="AX50" s="96"/>
      <c r="AY50" s="96"/>
      <c r="AZ50" s="96"/>
    </row>
    <row r="51" spans="1:52" s="13" customFormat="1" ht="36" customHeight="1" x14ac:dyDescent="0.3">
      <c r="A51" s="430" t="s">
        <v>32</v>
      </c>
      <c r="B51" s="175">
        <v>2260061</v>
      </c>
      <c r="C51" s="262"/>
      <c r="D51" s="424">
        <f t="shared" ref="D51:D52" si="24">H51</f>
        <v>0</v>
      </c>
      <c r="E51" s="424">
        <f t="shared" ref="E51:E52" si="25">C51-D51</f>
        <v>0</v>
      </c>
      <c r="F51" s="424" t="e">
        <f t="shared" si="16"/>
        <v>#DIV/0!</v>
      </c>
      <c r="G51" s="362"/>
      <c r="H51" s="320"/>
      <c r="I51" s="320" t="e">
        <f t="shared" si="9"/>
        <v>#DIV/0!</v>
      </c>
      <c r="J51" s="206">
        <f t="shared" si="19"/>
        <v>0</v>
      </c>
      <c r="K51" s="134">
        <f t="shared" si="20"/>
        <v>0</v>
      </c>
      <c r="L51" s="206">
        <f t="shared" si="4"/>
        <v>0</v>
      </c>
      <c r="M51" s="134">
        <f t="shared" si="21"/>
        <v>0</v>
      </c>
      <c r="N51" s="95"/>
      <c r="O51" s="95"/>
      <c r="P51" s="95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96"/>
      <c r="AJ51" s="96"/>
      <c r="AK51" s="96"/>
      <c r="AL51" s="96"/>
      <c r="AM51" s="96"/>
      <c r="AN51" s="96"/>
      <c r="AO51" s="96"/>
      <c r="AP51" s="96"/>
      <c r="AQ51" s="96"/>
      <c r="AR51" s="96"/>
      <c r="AS51" s="96"/>
      <c r="AT51" s="96"/>
      <c r="AU51" s="96"/>
      <c r="AV51" s="96"/>
      <c r="AW51" s="96"/>
      <c r="AX51" s="96"/>
      <c r="AY51" s="96"/>
      <c r="AZ51" s="96"/>
    </row>
    <row r="52" spans="1:52" s="13" customFormat="1" ht="36" customHeight="1" x14ac:dyDescent="0.3">
      <c r="A52" s="430" t="s">
        <v>33</v>
      </c>
      <c r="B52" s="175">
        <v>3420000</v>
      </c>
      <c r="C52" s="262"/>
      <c r="D52" s="424">
        <f t="shared" si="24"/>
        <v>0</v>
      </c>
      <c r="E52" s="424">
        <f t="shared" si="25"/>
        <v>0</v>
      </c>
      <c r="F52" s="424" t="e">
        <f t="shared" si="16"/>
        <v>#DIV/0!</v>
      </c>
      <c r="G52" s="362"/>
      <c r="H52" s="320"/>
      <c r="I52" s="320" t="e">
        <f t="shared" si="9"/>
        <v>#DIV/0!</v>
      </c>
      <c r="J52" s="206">
        <f t="shared" si="19"/>
        <v>0</v>
      </c>
      <c r="K52" s="134">
        <f t="shared" si="20"/>
        <v>0</v>
      </c>
      <c r="L52" s="206">
        <f t="shared" si="4"/>
        <v>0</v>
      </c>
      <c r="M52" s="134">
        <f t="shared" si="21"/>
        <v>0</v>
      </c>
      <c r="N52" s="95"/>
      <c r="O52" s="95"/>
      <c r="P52" s="95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96"/>
      <c r="AJ52" s="96"/>
      <c r="AK52" s="96"/>
      <c r="AL52" s="96"/>
      <c r="AM52" s="96"/>
      <c r="AN52" s="96"/>
      <c r="AO52" s="96"/>
      <c r="AP52" s="96"/>
      <c r="AQ52" s="96"/>
      <c r="AR52" s="96"/>
      <c r="AS52" s="96"/>
      <c r="AT52" s="96"/>
      <c r="AU52" s="96"/>
      <c r="AV52" s="96"/>
      <c r="AW52" s="96"/>
      <c r="AX52" s="96"/>
      <c r="AY52" s="96"/>
      <c r="AZ52" s="96"/>
    </row>
    <row r="53" spans="1:52" s="13" customFormat="1" ht="76.5" customHeight="1" x14ac:dyDescent="0.3">
      <c r="A53" s="437" t="s">
        <v>242</v>
      </c>
      <c r="B53" s="178" t="s">
        <v>243</v>
      </c>
      <c r="C53" s="438">
        <f>C54</f>
        <v>0</v>
      </c>
      <c r="D53" s="438">
        <f>D54</f>
        <v>0</v>
      </c>
      <c r="E53" s="438">
        <f>E54</f>
        <v>0</v>
      </c>
      <c r="F53" s="439" t="e">
        <f t="shared" si="16"/>
        <v>#DIV/0!</v>
      </c>
      <c r="G53" s="369">
        <f>G54</f>
        <v>0</v>
      </c>
      <c r="H53" s="247">
        <f>H54</f>
        <v>0</v>
      </c>
      <c r="I53" s="323" t="e">
        <f t="shared" si="9"/>
        <v>#DIV/0!</v>
      </c>
      <c r="J53" s="206"/>
      <c r="K53" s="134"/>
      <c r="L53" s="206">
        <f t="shared" si="4"/>
        <v>0</v>
      </c>
      <c r="M53" s="134"/>
      <c r="N53" s="95"/>
      <c r="O53" s="95"/>
      <c r="P53" s="95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  <c r="AJ53" s="96"/>
      <c r="AK53" s="96"/>
      <c r="AL53" s="96"/>
      <c r="AM53" s="96"/>
      <c r="AN53" s="96"/>
      <c r="AO53" s="96"/>
      <c r="AP53" s="96"/>
      <c r="AQ53" s="96"/>
      <c r="AR53" s="96"/>
      <c r="AS53" s="96"/>
      <c r="AT53" s="96"/>
      <c r="AU53" s="96"/>
      <c r="AV53" s="96"/>
      <c r="AW53" s="96"/>
      <c r="AX53" s="96"/>
      <c r="AY53" s="96"/>
      <c r="AZ53" s="96"/>
    </row>
    <row r="54" spans="1:52" s="13" customFormat="1" ht="36" customHeight="1" x14ac:dyDescent="0.3">
      <c r="A54" s="440" t="s">
        <v>78</v>
      </c>
      <c r="B54" s="179">
        <v>226</v>
      </c>
      <c r="C54" s="441">
        <f>SUM(C55)</f>
        <v>0</v>
      </c>
      <c r="D54" s="441">
        <f>SUM(D55)</f>
        <v>0</v>
      </c>
      <c r="E54" s="441">
        <f>SUM(E55)</f>
        <v>0</v>
      </c>
      <c r="F54" s="442" t="e">
        <f t="shared" si="16"/>
        <v>#DIV/0!</v>
      </c>
      <c r="G54" s="370">
        <f>SUM(G55)</f>
        <v>0</v>
      </c>
      <c r="H54" s="260">
        <f>SUM(H55)</f>
        <v>0</v>
      </c>
      <c r="I54" s="321" t="e">
        <f t="shared" si="9"/>
        <v>#DIV/0!</v>
      </c>
      <c r="J54" s="206"/>
      <c r="K54" s="134"/>
      <c r="L54" s="206">
        <f t="shared" si="4"/>
        <v>0</v>
      </c>
      <c r="M54" s="134"/>
      <c r="N54" s="95"/>
      <c r="O54" s="95"/>
      <c r="P54" s="95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6"/>
      <c r="AF54" s="96"/>
      <c r="AG54" s="96"/>
      <c r="AH54" s="96"/>
      <c r="AI54" s="96"/>
      <c r="AJ54" s="96"/>
      <c r="AK54" s="96"/>
      <c r="AL54" s="96"/>
      <c r="AM54" s="96"/>
      <c r="AN54" s="96"/>
      <c r="AO54" s="96"/>
      <c r="AP54" s="96"/>
      <c r="AQ54" s="96"/>
      <c r="AR54" s="96"/>
      <c r="AS54" s="96"/>
      <c r="AT54" s="96"/>
      <c r="AU54" s="96"/>
      <c r="AV54" s="96"/>
      <c r="AW54" s="96"/>
      <c r="AX54" s="96"/>
      <c r="AY54" s="96"/>
      <c r="AZ54" s="96"/>
    </row>
    <row r="55" spans="1:52" s="13" customFormat="1" ht="36" customHeight="1" x14ac:dyDescent="0.3">
      <c r="A55" s="430" t="s">
        <v>120</v>
      </c>
      <c r="B55" s="175">
        <v>2260382</v>
      </c>
      <c r="C55" s="262"/>
      <c r="D55" s="424">
        <f>H55</f>
        <v>0</v>
      </c>
      <c r="E55" s="424">
        <f>C55-D55</f>
        <v>0</v>
      </c>
      <c r="F55" s="424" t="e">
        <f t="shared" si="16"/>
        <v>#DIV/0!</v>
      </c>
      <c r="G55" s="362"/>
      <c r="H55" s="320"/>
      <c r="I55" s="320" t="e">
        <f t="shared" si="9"/>
        <v>#DIV/0!</v>
      </c>
      <c r="J55" s="206"/>
      <c r="K55" s="134"/>
      <c r="L55" s="206">
        <f t="shared" si="4"/>
        <v>0</v>
      </c>
      <c r="M55" s="134"/>
      <c r="N55" s="95"/>
      <c r="O55" s="95"/>
      <c r="P55" s="95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  <c r="AC55" s="96"/>
      <c r="AD55" s="96"/>
      <c r="AE55" s="96"/>
      <c r="AF55" s="96"/>
      <c r="AG55" s="96"/>
      <c r="AH55" s="96"/>
      <c r="AI55" s="96"/>
      <c r="AJ55" s="96"/>
      <c r="AK55" s="96"/>
      <c r="AL55" s="96"/>
      <c r="AM55" s="96"/>
      <c r="AN55" s="96"/>
      <c r="AO55" s="96"/>
      <c r="AP55" s="96"/>
      <c r="AQ55" s="96"/>
      <c r="AR55" s="96"/>
      <c r="AS55" s="96"/>
      <c r="AT55" s="96"/>
      <c r="AU55" s="96"/>
      <c r="AV55" s="96"/>
      <c r="AW55" s="96"/>
      <c r="AX55" s="96"/>
      <c r="AY55" s="96"/>
      <c r="AZ55" s="96"/>
    </row>
    <row r="56" spans="1:52" s="13" customFormat="1" ht="81.75" customHeight="1" x14ac:dyDescent="0.3">
      <c r="A56" s="437" t="s">
        <v>244</v>
      </c>
      <c r="B56" s="180" t="s">
        <v>250</v>
      </c>
      <c r="C56" s="438">
        <f>C57</f>
        <v>0</v>
      </c>
      <c r="D56" s="438">
        <f>D57</f>
        <v>0</v>
      </c>
      <c r="E56" s="438">
        <f>E57</f>
        <v>0</v>
      </c>
      <c r="F56" s="439" t="e">
        <f t="shared" si="16"/>
        <v>#DIV/0!</v>
      </c>
      <c r="G56" s="369">
        <f>G57</f>
        <v>0</v>
      </c>
      <c r="H56" s="247">
        <f>H57</f>
        <v>0</v>
      </c>
      <c r="I56" s="323" t="e">
        <f t="shared" si="9"/>
        <v>#DIV/0!</v>
      </c>
      <c r="J56" s="206"/>
      <c r="K56" s="134"/>
      <c r="L56" s="206">
        <f t="shared" si="4"/>
        <v>0</v>
      </c>
      <c r="M56" s="134"/>
      <c r="N56" s="95"/>
      <c r="O56" s="95"/>
      <c r="P56" s="95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6"/>
      <c r="AB56" s="96"/>
      <c r="AC56" s="96"/>
      <c r="AD56" s="96"/>
      <c r="AE56" s="96"/>
      <c r="AF56" s="96"/>
      <c r="AG56" s="96"/>
      <c r="AH56" s="96"/>
      <c r="AI56" s="96"/>
      <c r="AJ56" s="96"/>
      <c r="AK56" s="96"/>
      <c r="AL56" s="96"/>
      <c r="AM56" s="96"/>
      <c r="AN56" s="96"/>
      <c r="AO56" s="96"/>
      <c r="AP56" s="96"/>
      <c r="AQ56" s="96"/>
      <c r="AR56" s="96"/>
      <c r="AS56" s="96"/>
      <c r="AT56" s="96"/>
      <c r="AU56" s="96"/>
      <c r="AV56" s="96"/>
      <c r="AW56" s="96"/>
      <c r="AX56" s="96"/>
      <c r="AY56" s="96"/>
      <c r="AZ56" s="96"/>
    </row>
    <row r="57" spans="1:52" s="13" customFormat="1" ht="36" customHeight="1" x14ac:dyDescent="0.3">
      <c r="A57" s="443" t="s">
        <v>89</v>
      </c>
      <c r="B57" s="181" t="s">
        <v>107</v>
      </c>
      <c r="C57" s="441">
        <f>SUM(C58)</f>
        <v>0</v>
      </c>
      <c r="D57" s="441">
        <f>SUM(D58)</f>
        <v>0</v>
      </c>
      <c r="E57" s="441">
        <f>SUM(E58)</f>
        <v>0</v>
      </c>
      <c r="F57" s="442" t="e">
        <f t="shared" si="16"/>
        <v>#DIV/0!</v>
      </c>
      <c r="G57" s="371"/>
      <c r="H57" s="322"/>
      <c r="I57" s="321" t="e">
        <f t="shared" si="9"/>
        <v>#DIV/0!</v>
      </c>
      <c r="J57" s="206"/>
      <c r="K57" s="134"/>
      <c r="L57" s="206">
        <f t="shared" si="4"/>
        <v>0</v>
      </c>
      <c r="M57" s="134"/>
      <c r="N57" s="95"/>
      <c r="O57" s="95"/>
      <c r="P57" s="95"/>
      <c r="Q57" s="96"/>
      <c r="R57" s="96"/>
      <c r="S57" s="96"/>
      <c r="T57" s="96"/>
      <c r="U57" s="96"/>
      <c r="V57" s="96"/>
      <c r="W57" s="96"/>
      <c r="X57" s="96"/>
      <c r="Y57" s="96"/>
      <c r="Z57" s="96"/>
      <c r="AA57" s="96"/>
      <c r="AB57" s="96"/>
      <c r="AC57" s="96"/>
      <c r="AD57" s="96"/>
      <c r="AE57" s="96"/>
      <c r="AF57" s="96"/>
      <c r="AG57" s="96"/>
      <c r="AH57" s="96"/>
      <c r="AI57" s="96"/>
      <c r="AJ57" s="96"/>
      <c r="AK57" s="96"/>
      <c r="AL57" s="96"/>
      <c r="AM57" s="96"/>
      <c r="AN57" s="96"/>
      <c r="AO57" s="96"/>
      <c r="AP57" s="96"/>
      <c r="AQ57" s="96"/>
      <c r="AR57" s="96"/>
      <c r="AS57" s="96"/>
      <c r="AT57" s="96"/>
      <c r="AU57" s="96"/>
      <c r="AV57" s="96"/>
      <c r="AW57" s="96"/>
      <c r="AX57" s="96"/>
      <c r="AY57" s="96"/>
      <c r="AZ57" s="96"/>
    </row>
    <row r="58" spans="1:52" s="13" customFormat="1" ht="50.25" customHeight="1" x14ac:dyDescent="0.3">
      <c r="A58" s="430" t="s">
        <v>120</v>
      </c>
      <c r="B58" s="175">
        <v>2260382</v>
      </c>
      <c r="C58" s="262"/>
      <c r="D58" s="424">
        <f>H58</f>
        <v>0</v>
      </c>
      <c r="E58" s="424">
        <f>C58-D58</f>
        <v>0</v>
      </c>
      <c r="F58" s="424" t="e">
        <f t="shared" si="16"/>
        <v>#DIV/0!</v>
      </c>
      <c r="G58" s="362"/>
      <c r="H58" s="320"/>
      <c r="I58" s="320" t="e">
        <f t="shared" si="9"/>
        <v>#DIV/0!</v>
      </c>
      <c r="J58" s="206"/>
      <c r="K58" s="134"/>
      <c r="L58" s="206">
        <f t="shared" si="4"/>
        <v>0</v>
      </c>
      <c r="M58" s="134"/>
      <c r="N58" s="95"/>
      <c r="O58" s="95"/>
      <c r="P58" s="95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6"/>
      <c r="AC58" s="96"/>
      <c r="AD58" s="96"/>
      <c r="AE58" s="96"/>
      <c r="AF58" s="96"/>
      <c r="AG58" s="96"/>
      <c r="AH58" s="96"/>
      <c r="AI58" s="96"/>
      <c r="AJ58" s="96"/>
      <c r="AK58" s="96"/>
      <c r="AL58" s="96"/>
      <c r="AM58" s="96"/>
      <c r="AN58" s="96"/>
      <c r="AO58" s="96"/>
      <c r="AP58" s="96"/>
      <c r="AQ58" s="96"/>
      <c r="AR58" s="96"/>
      <c r="AS58" s="96"/>
      <c r="AT58" s="96"/>
      <c r="AU58" s="96"/>
      <c r="AV58" s="96"/>
      <c r="AW58" s="96"/>
      <c r="AX58" s="96"/>
      <c r="AY58" s="96"/>
      <c r="AZ58" s="96"/>
    </row>
    <row r="59" spans="1:52" s="14" customFormat="1" ht="36" customHeight="1" x14ac:dyDescent="0.25">
      <c r="A59" s="444" t="s">
        <v>223</v>
      </c>
      <c r="B59" s="182">
        <v>612</v>
      </c>
      <c r="C59" s="445">
        <f>C49+C50+C53+C56</f>
        <v>0</v>
      </c>
      <c r="D59" s="445">
        <f>D49+D50</f>
        <v>0</v>
      </c>
      <c r="E59" s="445">
        <f>E49+E50</f>
        <v>0</v>
      </c>
      <c r="F59" s="446" t="e">
        <f t="shared" si="16"/>
        <v>#DIV/0!</v>
      </c>
      <c r="G59" s="372">
        <f>G49+G50+G53+G56</f>
        <v>0</v>
      </c>
      <c r="H59" s="319">
        <f>H49+H50+H53+H56</f>
        <v>0</v>
      </c>
      <c r="I59" s="319" t="e">
        <f t="shared" si="9"/>
        <v>#DIV/0!</v>
      </c>
      <c r="J59" s="206">
        <f>G59-H59</f>
        <v>0</v>
      </c>
      <c r="K59" s="134">
        <f>C59</f>
        <v>0</v>
      </c>
      <c r="L59" s="206">
        <f t="shared" si="4"/>
        <v>0</v>
      </c>
      <c r="M59" s="134">
        <f>K59-L59</f>
        <v>0</v>
      </c>
      <c r="N59" s="318"/>
      <c r="O59" s="318"/>
      <c r="P59" s="318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96"/>
      <c r="AB59" s="96"/>
      <c r="AC59" s="96"/>
      <c r="AD59" s="96"/>
      <c r="AE59" s="96"/>
      <c r="AF59" s="96"/>
      <c r="AG59" s="96"/>
      <c r="AH59" s="96"/>
      <c r="AI59" s="96"/>
      <c r="AJ59" s="96"/>
      <c r="AK59" s="96"/>
      <c r="AL59" s="96"/>
      <c r="AM59" s="96"/>
      <c r="AN59" s="96"/>
      <c r="AO59" s="96"/>
      <c r="AP59" s="96"/>
      <c r="AQ59" s="96"/>
      <c r="AR59" s="96"/>
      <c r="AS59" s="96"/>
      <c r="AT59" s="96"/>
      <c r="AU59" s="96"/>
      <c r="AV59" s="96"/>
      <c r="AW59" s="96"/>
      <c r="AX59" s="96"/>
      <c r="AY59" s="96"/>
      <c r="AZ59" s="96"/>
    </row>
    <row r="60" spans="1:52" s="14" customFormat="1" ht="36" customHeight="1" x14ac:dyDescent="0.25">
      <c r="A60" s="447" t="s">
        <v>139</v>
      </c>
      <c r="B60" s="183" t="s">
        <v>140</v>
      </c>
      <c r="C60" s="448">
        <f>C59+C48</f>
        <v>48449817</v>
      </c>
      <c r="D60" s="448">
        <f>D59+D48</f>
        <v>33005183.399999999</v>
      </c>
      <c r="E60" s="448">
        <f>E59+E48</f>
        <v>15444633.600000001</v>
      </c>
      <c r="F60" s="449">
        <f t="shared" si="16"/>
        <v>68.122410864833611</v>
      </c>
      <c r="G60" s="373">
        <f>G59+G48</f>
        <v>30367787</v>
      </c>
      <c r="H60" s="312">
        <f>H59+H48</f>
        <v>30286111.060000002</v>
      </c>
      <c r="I60" s="312">
        <f t="shared" si="9"/>
        <v>99.731044148854181</v>
      </c>
      <c r="J60" s="206">
        <f>G60-H60</f>
        <v>81675.939999997616</v>
      </c>
      <c r="K60" s="134">
        <f>C60</f>
        <v>48449817</v>
      </c>
      <c r="L60" s="206">
        <f t="shared" si="4"/>
        <v>-2719072.3399999961</v>
      </c>
      <c r="M60" s="134">
        <f>K60-L60</f>
        <v>51168889.339999996</v>
      </c>
      <c r="N60" s="311"/>
      <c r="O60" s="311"/>
      <c r="P60" s="311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  <c r="AC60" s="96"/>
      <c r="AD60" s="96"/>
      <c r="AE60" s="96"/>
      <c r="AF60" s="96"/>
      <c r="AG60" s="96"/>
      <c r="AH60" s="96"/>
      <c r="AI60" s="96"/>
      <c r="AJ60" s="96"/>
      <c r="AK60" s="96"/>
      <c r="AL60" s="96"/>
      <c r="AM60" s="96"/>
      <c r="AN60" s="96"/>
      <c r="AO60" s="96"/>
      <c r="AP60" s="96"/>
      <c r="AQ60" s="96"/>
      <c r="AR60" s="96"/>
      <c r="AS60" s="96"/>
      <c r="AT60" s="96"/>
      <c r="AU60" s="96"/>
      <c r="AV60" s="96"/>
      <c r="AW60" s="96"/>
      <c r="AX60" s="96"/>
      <c r="AY60" s="96"/>
      <c r="AZ60" s="96"/>
    </row>
    <row r="61" spans="1:52" ht="30" customHeight="1" x14ac:dyDescent="0.25">
      <c r="A61" s="564" t="s">
        <v>246</v>
      </c>
      <c r="B61" s="563">
        <v>2026</v>
      </c>
      <c r="C61" s="563"/>
      <c r="D61" s="563"/>
      <c r="E61" s="563"/>
      <c r="F61" s="563"/>
      <c r="G61" s="562" t="s">
        <v>198</v>
      </c>
      <c r="H61" s="563"/>
      <c r="I61" s="563"/>
      <c r="J61" s="206"/>
      <c r="K61" s="134"/>
      <c r="L61" s="206">
        <f t="shared" si="4"/>
        <v>0</v>
      </c>
      <c r="M61" s="134"/>
      <c r="N61" s="310"/>
      <c r="O61" s="310"/>
      <c r="P61" s="310"/>
    </row>
    <row r="62" spans="1:52" ht="64.5" customHeight="1" x14ac:dyDescent="0.25">
      <c r="A62" s="564"/>
      <c r="B62" s="353" t="s">
        <v>0</v>
      </c>
      <c r="C62" s="353" t="s">
        <v>271</v>
      </c>
      <c r="D62" s="353" t="s">
        <v>270</v>
      </c>
      <c r="E62" s="353" t="s">
        <v>199</v>
      </c>
      <c r="F62" s="353" t="s">
        <v>272</v>
      </c>
      <c r="G62" s="360" t="s">
        <v>200</v>
      </c>
      <c r="H62" s="342" t="s">
        <v>270</v>
      </c>
      <c r="I62" s="168" t="s">
        <v>201</v>
      </c>
      <c r="J62" s="206"/>
      <c r="K62" s="134"/>
      <c r="L62" s="206" t="e">
        <f t="shared" si="4"/>
        <v>#VALUE!</v>
      </c>
      <c r="M62" s="134"/>
      <c r="N62" s="310"/>
      <c r="O62" s="310"/>
      <c r="P62" s="310"/>
    </row>
    <row r="63" spans="1:52" s="10" customFormat="1" ht="74.25" customHeight="1" x14ac:dyDescent="0.25">
      <c r="A63" s="450" t="s">
        <v>34</v>
      </c>
      <c r="B63" s="173" t="s">
        <v>35</v>
      </c>
      <c r="C63" s="451">
        <f>C64+C65</f>
        <v>4678301.75</v>
      </c>
      <c r="D63" s="451">
        <f>D64+D65</f>
        <v>2213349.6</v>
      </c>
      <c r="E63" s="451">
        <f>E64+E65</f>
        <v>2464952.15</v>
      </c>
      <c r="F63" s="438">
        <f t="shared" ref="F63:F71" si="26">D63/C63*100</f>
        <v>47.310962786870256</v>
      </c>
      <c r="G63" s="374">
        <f>G64+G65</f>
        <v>2272892.4</v>
      </c>
      <c r="H63" s="316">
        <f>H64+H65</f>
        <v>1948572.35</v>
      </c>
      <c r="I63" s="316">
        <f t="shared" ref="I63:I75" si="27">H63/G63*100</f>
        <v>85.730954531767551</v>
      </c>
      <c r="J63" s="206">
        <f t="shared" ref="J63:J71" si="28">G63-H63</f>
        <v>324320.04999999981</v>
      </c>
      <c r="K63" s="134">
        <f t="shared" ref="K63:K71" si="29">C63</f>
        <v>4678301.75</v>
      </c>
      <c r="L63" s="206">
        <f t="shared" si="4"/>
        <v>-264777.25</v>
      </c>
      <c r="M63" s="134">
        <f t="shared" ref="M63:M71" si="30">K63-L63</f>
        <v>4943079</v>
      </c>
      <c r="N63" s="317"/>
      <c r="O63" s="317"/>
      <c r="P63" s="317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6"/>
      <c r="AB63" s="96"/>
      <c r="AC63" s="96"/>
      <c r="AD63" s="96"/>
      <c r="AE63" s="96"/>
      <c r="AF63" s="96"/>
      <c r="AG63" s="96"/>
      <c r="AH63" s="96"/>
      <c r="AI63" s="96"/>
      <c r="AJ63" s="96"/>
      <c r="AK63" s="96"/>
      <c r="AL63" s="96"/>
      <c r="AM63" s="96"/>
      <c r="AN63" s="96"/>
      <c r="AO63" s="96"/>
      <c r="AP63" s="96"/>
      <c r="AQ63" s="96"/>
      <c r="AR63" s="96"/>
      <c r="AS63" s="96"/>
      <c r="AT63" s="96"/>
      <c r="AU63" s="96"/>
      <c r="AV63" s="96"/>
      <c r="AW63" s="96"/>
      <c r="AX63" s="96"/>
      <c r="AY63" s="96"/>
      <c r="AZ63" s="96"/>
    </row>
    <row r="64" spans="1:52" s="13" customFormat="1" ht="43.5" customHeight="1" x14ac:dyDescent="0.3">
      <c r="A64" s="430" t="s">
        <v>32</v>
      </c>
      <c r="B64" s="354">
        <v>2260061</v>
      </c>
      <c r="C64" s="452">
        <v>4678301.75</v>
      </c>
      <c r="D64" s="453">
        <v>2213349.6</v>
      </c>
      <c r="E64" s="453">
        <f t="shared" ref="E64:E65" si="31">C64-D64</f>
        <v>2464952.15</v>
      </c>
      <c r="F64" s="262">
        <f t="shared" si="26"/>
        <v>47.310962786870256</v>
      </c>
      <c r="G64" s="375">
        <v>2272892.4</v>
      </c>
      <c r="H64" s="313">
        <v>1948572.35</v>
      </c>
      <c r="I64" s="313">
        <f t="shared" si="27"/>
        <v>85.730954531767551</v>
      </c>
      <c r="J64" s="206">
        <f t="shared" si="28"/>
        <v>324320.04999999981</v>
      </c>
      <c r="K64" s="134">
        <f t="shared" si="29"/>
        <v>4678301.75</v>
      </c>
      <c r="L64" s="206">
        <f t="shared" si="4"/>
        <v>-264777.25</v>
      </c>
      <c r="M64" s="134">
        <f t="shared" si="30"/>
        <v>4943079</v>
      </c>
      <c r="N64" s="95"/>
      <c r="O64" s="95"/>
      <c r="P64" s="95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  <c r="AD64" s="96"/>
      <c r="AE64" s="96"/>
      <c r="AF64" s="96"/>
      <c r="AG64" s="96"/>
      <c r="AH64" s="96"/>
      <c r="AI64" s="96"/>
      <c r="AJ64" s="96"/>
      <c r="AK64" s="96"/>
      <c r="AL64" s="96"/>
      <c r="AM64" s="96"/>
      <c r="AN64" s="96"/>
      <c r="AO64" s="96"/>
      <c r="AP64" s="96"/>
      <c r="AQ64" s="96"/>
      <c r="AR64" s="96"/>
      <c r="AS64" s="96"/>
      <c r="AT64" s="96"/>
      <c r="AU64" s="96"/>
      <c r="AV64" s="96"/>
      <c r="AW64" s="96"/>
      <c r="AX64" s="96"/>
      <c r="AY64" s="96"/>
      <c r="AZ64" s="96"/>
    </row>
    <row r="65" spans="1:52" s="13" customFormat="1" ht="43.5" customHeight="1" x14ac:dyDescent="0.3">
      <c r="A65" s="430" t="s">
        <v>33</v>
      </c>
      <c r="B65" s="175">
        <v>3420000</v>
      </c>
      <c r="C65" s="272"/>
      <c r="D65" s="454">
        <f t="shared" ref="D65" si="32">H65</f>
        <v>0</v>
      </c>
      <c r="E65" s="454">
        <f t="shared" si="31"/>
        <v>0</v>
      </c>
      <c r="F65" s="262" t="e">
        <f t="shared" si="26"/>
        <v>#DIV/0!</v>
      </c>
      <c r="G65" s="375"/>
      <c r="H65" s="313"/>
      <c r="I65" s="313" t="e">
        <f t="shared" si="27"/>
        <v>#DIV/0!</v>
      </c>
      <c r="J65" s="206">
        <f t="shared" si="28"/>
        <v>0</v>
      </c>
      <c r="K65" s="134">
        <f t="shared" si="29"/>
        <v>0</v>
      </c>
      <c r="L65" s="206">
        <f t="shared" si="4"/>
        <v>0</v>
      </c>
      <c r="M65" s="134">
        <f t="shared" si="30"/>
        <v>0</v>
      </c>
      <c r="N65" s="95"/>
      <c r="O65" s="95"/>
      <c r="P65" s="95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  <c r="AC65" s="96"/>
      <c r="AD65" s="96"/>
      <c r="AE65" s="96"/>
      <c r="AF65" s="96"/>
      <c r="AG65" s="96"/>
      <c r="AH65" s="96"/>
      <c r="AI65" s="96"/>
      <c r="AJ65" s="96"/>
      <c r="AK65" s="96"/>
      <c r="AL65" s="96"/>
      <c r="AM65" s="96"/>
      <c r="AN65" s="96"/>
      <c r="AO65" s="96"/>
      <c r="AP65" s="96"/>
      <c r="AQ65" s="96"/>
      <c r="AR65" s="96"/>
      <c r="AS65" s="96"/>
      <c r="AT65" s="96"/>
      <c r="AU65" s="96"/>
      <c r="AV65" s="96"/>
      <c r="AW65" s="96"/>
      <c r="AX65" s="96"/>
      <c r="AY65" s="96"/>
      <c r="AZ65" s="96"/>
    </row>
    <row r="66" spans="1:52" s="10" customFormat="1" ht="93.75" customHeight="1" x14ac:dyDescent="0.25">
      <c r="A66" s="450" t="s">
        <v>36</v>
      </c>
      <c r="B66" s="173" t="s">
        <v>251</v>
      </c>
      <c r="C66" s="451">
        <f>C67+C68</f>
        <v>2345683.2000000002</v>
      </c>
      <c r="D66" s="451">
        <f>D67+D68</f>
        <v>1810174.81</v>
      </c>
      <c r="E66" s="451">
        <f>E67+E68</f>
        <v>535508.3899999999</v>
      </c>
      <c r="F66" s="438">
        <f t="shared" si="26"/>
        <v>77.170472551451113</v>
      </c>
      <c r="G66" s="374">
        <f>G67+G68</f>
        <v>1666560</v>
      </c>
      <c r="H66" s="316">
        <f>H67+H68</f>
        <v>1604671.12</v>
      </c>
      <c r="I66" s="316">
        <f t="shared" si="27"/>
        <v>96.286429531490029</v>
      </c>
      <c r="J66" s="206">
        <f t="shared" si="28"/>
        <v>61888.879999999888</v>
      </c>
      <c r="K66" s="134">
        <f t="shared" si="29"/>
        <v>2345683.2000000002</v>
      </c>
      <c r="L66" s="206">
        <f t="shared" si="4"/>
        <v>-205503.68999999994</v>
      </c>
      <c r="M66" s="134">
        <f t="shared" si="30"/>
        <v>2551186.89</v>
      </c>
      <c r="N66" s="317"/>
      <c r="O66" s="317"/>
      <c r="P66" s="317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  <c r="AC66" s="96"/>
      <c r="AD66" s="96"/>
      <c r="AE66" s="96"/>
      <c r="AF66" s="96"/>
      <c r="AG66" s="96"/>
      <c r="AH66" s="96"/>
      <c r="AI66" s="96"/>
      <c r="AJ66" s="96"/>
      <c r="AK66" s="96"/>
      <c r="AL66" s="96"/>
      <c r="AM66" s="96"/>
      <c r="AN66" s="96"/>
      <c r="AO66" s="96"/>
      <c r="AP66" s="96"/>
      <c r="AQ66" s="96"/>
      <c r="AR66" s="96"/>
      <c r="AS66" s="96"/>
      <c r="AT66" s="96"/>
      <c r="AU66" s="96"/>
      <c r="AV66" s="96"/>
      <c r="AW66" s="96"/>
      <c r="AX66" s="96"/>
      <c r="AY66" s="96"/>
      <c r="AZ66" s="96"/>
    </row>
    <row r="67" spans="1:52" s="13" customFormat="1" ht="43.5" customHeight="1" x14ac:dyDescent="0.3">
      <c r="A67" s="430" t="s">
        <v>37</v>
      </c>
      <c r="B67" s="175" t="s">
        <v>38</v>
      </c>
      <c r="C67" s="272">
        <v>1801600</v>
      </c>
      <c r="D67" s="454">
        <v>1390170.79</v>
      </c>
      <c r="E67" s="454">
        <f t="shared" ref="E67:E68" si="33">C67-D67</f>
        <v>411429.20999999996</v>
      </c>
      <c r="F67" s="262">
        <f t="shared" si="26"/>
        <v>77.163121114564831</v>
      </c>
      <c r="G67" s="376">
        <v>1280000</v>
      </c>
      <c r="H67" s="314">
        <v>1232502.01</v>
      </c>
      <c r="I67" s="313">
        <f t="shared" si="27"/>
        <v>96.289219531249998</v>
      </c>
      <c r="J67" s="206">
        <f t="shared" si="28"/>
        <v>47497.989999999991</v>
      </c>
      <c r="K67" s="134">
        <f t="shared" si="29"/>
        <v>1801600</v>
      </c>
      <c r="L67" s="206">
        <f t="shared" si="4"/>
        <v>-157668.78000000003</v>
      </c>
      <c r="M67" s="134">
        <f t="shared" si="30"/>
        <v>1959268.78</v>
      </c>
      <c r="N67" s="95"/>
      <c r="O67" s="95"/>
      <c r="P67" s="95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  <c r="AC67" s="96"/>
      <c r="AD67" s="96"/>
      <c r="AE67" s="96"/>
      <c r="AF67" s="96"/>
      <c r="AG67" s="96"/>
      <c r="AH67" s="96"/>
      <c r="AI67" s="96"/>
      <c r="AJ67" s="96"/>
      <c r="AK67" s="96"/>
      <c r="AL67" s="96"/>
      <c r="AM67" s="96"/>
      <c r="AN67" s="96"/>
      <c r="AO67" s="96"/>
      <c r="AP67" s="96"/>
      <c r="AQ67" s="96"/>
      <c r="AR67" s="96"/>
      <c r="AS67" s="96"/>
      <c r="AT67" s="96"/>
      <c r="AU67" s="96"/>
      <c r="AV67" s="96"/>
      <c r="AW67" s="96"/>
      <c r="AX67" s="96"/>
      <c r="AY67" s="96"/>
      <c r="AZ67" s="96"/>
    </row>
    <row r="68" spans="1:52" s="13" customFormat="1" ht="53.25" customHeight="1" x14ac:dyDescent="0.3">
      <c r="A68" s="430" t="s">
        <v>166</v>
      </c>
      <c r="B68" s="175" t="s">
        <v>39</v>
      </c>
      <c r="C68" s="272">
        <v>544083.19999999995</v>
      </c>
      <c r="D68" s="454">
        <v>420004.02</v>
      </c>
      <c r="E68" s="454">
        <f t="shared" si="33"/>
        <v>124079.17999999993</v>
      </c>
      <c r="F68" s="262">
        <f t="shared" si="26"/>
        <v>77.19481505769707</v>
      </c>
      <c r="G68" s="376">
        <v>386560</v>
      </c>
      <c r="H68" s="314">
        <v>372169.11</v>
      </c>
      <c r="I68" s="313">
        <f t="shared" si="27"/>
        <v>96.277191121688745</v>
      </c>
      <c r="J68" s="206">
        <f t="shared" si="28"/>
        <v>14390.890000000014</v>
      </c>
      <c r="K68" s="134">
        <f t="shared" si="29"/>
        <v>544083.19999999995</v>
      </c>
      <c r="L68" s="206">
        <f t="shared" ref="L68:L132" si="34">H68-D68</f>
        <v>-47834.910000000033</v>
      </c>
      <c r="M68" s="134">
        <f t="shared" si="30"/>
        <v>591918.11</v>
      </c>
      <c r="N68" s="95"/>
      <c r="O68" s="95"/>
      <c r="P68" s="95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  <c r="AC68" s="96"/>
      <c r="AD68" s="96"/>
      <c r="AE68" s="96"/>
      <c r="AF68" s="96"/>
      <c r="AG68" s="96"/>
      <c r="AH68" s="96"/>
      <c r="AI68" s="96"/>
      <c r="AJ68" s="96"/>
      <c r="AK68" s="96"/>
      <c r="AL68" s="96"/>
      <c r="AM68" s="96"/>
      <c r="AN68" s="96"/>
      <c r="AO68" s="96"/>
      <c r="AP68" s="96"/>
      <c r="AQ68" s="96"/>
      <c r="AR68" s="96"/>
      <c r="AS68" s="96"/>
      <c r="AT68" s="96"/>
      <c r="AU68" s="96"/>
      <c r="AV68" s="96"/>
      <c r="AW68" s="96"/>
      <c r="AX68" s="96"/>
      <c r="AY68" s="96"/>
      <c r="AZ68" s="96"/>
    </row>
    <row r="69" spans="1:52" s="10" customFormat="1" ht="93.75" customHeight="1" x14ac:dyDescent="0.25">
      <c r="A69" s="450" t="s">
        <v>227</v>
      </c>
      <c r="B69" s="173" t="s">
        <v>245</v>
      </c>
      <c r="C69" s="451">
        <f>C70+C71</f>
        <v>254803.47999999998</v>
      </c>
      <c r="D69" s="451">
        <f>D70+D71</f>
        <v>168479.44</v>
      </c>
      <c r="E69" s="451">
        <f>E70+E71</f>
        <v>86324.039999999979</v>
      </c>
      <c r="F69" s="438">
        <f t="shared" si="26"/>
        <v>66.121326129454744</v>
      </c>
      <c r="G69" s="374">
        <f>G70+G71</f>
        <v>169953.93</v>
      </c>
      <c r="H69" s="316">
        <f>H70+H71</f>
        <v>150294.34</v>
      </c>
      <c r="I69" s="316">
        <f t="shared" si="27"/>
        <v>88.432400474646272</v>
      </c>
      <c r="J69" s="206">
        <f t="shared" si="28"/>
        <v>19659.589999999997</v>
      </c>
      <c r="K69" s="134">
        <f t="shared" si="29"/>
        <v>254803.47999999998</v>
      </c>
      <c r="L69" s="206">
        <f t="shared" si="34"/>
        <v>-18185.100000000006</v>
      </c>
      <c r="M69" s="134">
        <f t="shared" si="30"/>
        <v>272988.57999999996</v>
      </c>
      <c r="N69" s="317"/>
      <c r="O69" s="317"/>
      <c r="P69" s="317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  <c r="AC69" s="96"/>
      <c r="AD69" s="96"/>
      <c r="AE69" s="96"/>
      <c r="AF69" s="96"/>
      <c r="AG69" s="96"/>
      <c r="AH69" s="96"/>
      <c r="AI69" s="96"/>
      <c r="AJ69" s="96"/>
      <c r="AK69" s="96"/>
      <c r="AL69" s="96"/>
      <c r="AM69" s="96"/>
      <c r="AN69" s="96"/>
      <c r="AO69" s="96"/>
      <c r="AP69" s="96"/>
      <c r="AQ69" s="96"/>
      <c r="AR69" s="96"/>
      <c r="AS69" s="96"/>
      <c r="AT69" s="96"/>
      <c r="AU69" s="96"/>
      <c r="AV69" s="96"/>
      <c r="AW69" s="96"/>
      <c r="AX69" s="96"/>
      <c r="AY69" s="96"/>
      <c r="AZ69" s="96"/>
    </row>
    <row r="70" spans="1:52" s="13" customFormat="1" ht="43.5" customHeight="1" x14ac:dyDescent="0.3">
      <c r="A70" s="430" t="s">
        <v>165</v>
      </c>
      <c r="B70" s="175" t="s">
        <v>38</v>
      </c>
      <c r="C70" s="272">
        <v>195701.61</v>
      </c>
      <c r="D70" s="454">
        <v>129400.49</v>
      </c>
      <c r="E70" s="454">
        <f t="shared" ref="E70:E71" si="35">C70-D70</f>
        <v>66301.119999999981</v>
      </c>
      <c r="F70" s="262">
        <f t="shared" si="26"/>
        <v>66.12132112760851</v>
      </c>
      <c r="G70" s="376">
        <v>130532.98</v>
      </c>
      <c r="H70" s="314">
        <v>115433.44</v>
      </c>
      <c r="I70" s="313">
        <f t="shared" si="27"/>
        <v>88.432394633141769</v>
      </c>
      <c r="J70" s="206">
        <f t="shared" si="28"/>
        <v>15099.539999999994</v>
      </c>
      <c r="K70" s="134">
        <f t="shared" si="29"/>
        <v>195701.61</v>
      </c>
      <c r="L70" s="206">
        <f t="shared" si="34"/>
        <v>-13967.050000000003</v>
      </c>
      <c r="M70" s="134">
        <f t="shared" si="30"/>
        <v>209668.65999999997</v>
      </c>
      <c r="N70" s="95"/>
      <c r="O70" s="95"/>
      <c r="P70" s="95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  <c r="AC70" s="96"/>
      <c r="AD70" s="96"/>
      <c r="AE70" s="96"/>
      <c r="AF70" s="96"/>
      <c r="AG70" s="96"/>
      <c r="AH70" s="96"/>
      <c r="AI70" s="96"/>
      <c r="AJ70" s="96"/>
      <c r="AK70" s="96"/>
      <c r="AL70" s="96"/>
      <c r="AM70" s="96"/>
      <c r="AN70" s="96"/>
      <c r="AO70" s="96"/>
      <c r="AP70" s="96"/>
      <c r="AQ70" s="96"/>
      <c r="AR70" s="96"/>
      <c r="AS70" s="96"/>
      <c r="AT70" s="96"/>
      <c r="AU70" s="96"/>
      <c r="AV70" s="96"/>
      <c r="AW70" s="96"/>
      <c r="AX70" s="96"/>
      <c r="AY70" s="96"/>
      <c r="AZ70" s="96"/>
    </row>
    <row r="71" spans="1:52" s="13" customFormat="1" ht="53.25" customHeight="1" x14ac:dyDescent="0.3">
      <c r="A71" s="430" t="s">
        <v>166</v>
      </c>
      <c r="B71" s="175" t="s">
        <v>39</v>
      </c>
      <c r="C71" s="272">
        <v>59101.87</v>
      </c>
      <c r="D71" s="454">
        <v>39078.949999999997</v>
      </c>
      <c r="E71" s="454">
        <f t="shared" si="35"/>
        <v>20022.920000000006</v>
      </c>
      <c r="F71" s="262">
        <f t="shared" si="26"/>
        <v>66.121342691864058</v>
      </c>
      <c r="G71" s="376">
        <v>39420.949999999997</v>
      </c>
      <c r="H71" s="314">
        <v>34860.9</v>
      </c>
      <c r="I71" s="313">
        <f t="shared" si="27"/>
        <v>88.432419817381387</v>
      </c>
      <c r="J71" s="206">
        <f t="shared" si="28"/>
        <v>4560.0499999999956</v>
      </c>
      <c r="K71" s="134">
        <f t="shared" si="29"/>
        <v>59101.87</v>
      </c>
      <c r="L71" s="206">
        <f t="shared" si="34"/>
        <v>-4218.0499999999956</v>
      </c>
      <c r="M71" s="134">
        <f t="shared" si="30"/>
        <v>63319.92</v>
      </c>
      <c r="N71" s="95"/>
      <c r="O71" s="95"/>
      <c r="P71" s="95"/>
      <c r="Q71" s="96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  <c r="AC71" s="96"/>
      <c r="AD71" s="96"/>
      <c r="AE71" s="96"/>
      <c r="AF71" s="96"/>
      <c r="AG71" s="96"/>
      <c r="AH71" s="96"/>
      <c r="AI71" s="96"/>
      <c r="AJ71" s="96"/>
      <c r="AK71" s="96"/>
      <c r="AL71" s="96"/>
      <c r="AM71" s="96"/>
      <c r="AN71" s="96"/>
      <c r="AO71" s="96"/>
      <c r="AP71" s="96"/>
      <c r="AQ71" s="96"/>
      <c r="AR71" s="96"/>
      <c r="AS71" s="96"/>
      <c r="AT71" s="96"/>
      <c r="AU71" s="96"/>
      <c r="AV71" s="96"/>
      <c r="AW71" s="96"/>
      <c r="AX71" s="96"/>
      <c r="AY71" s="96"/>
      <c r="AZ71" s="96"/>
    </row>
    <row r="72" spans="1:52" s="13" customFormat="1" ht="53.25" customHeight="1" x14ac:dyDescent="0.3">
      <c r="A72" s="455" t="s">
        <v>261</v>
      </c>
      <c r="B72" s="173" t="s">
        <v>260</v>
      </c>
      <c r="C72" s="451">
        <f t="shared" ref="C72:H72" si="36">C73+C74</f>
        <v>78120</v>
      </c>
      <c r="D72" s="451">
        <f t="shared" si="36"/>
        <v>53131.11</v>
      </c>
      <c r="E72" s="451">
        <f t="shared" si="36"/>
        <v>24988.89</v>
      </c>
      <c r="F72" s="451">
        <f t="shared" si="36"/>
        <v>136.02436313465785</v>
      </c>
      <c r="G72" s="374">
        <f t="shared" si="36"/>
        <v>46872</v>
      </c>
      <c r="H72" s="316">
        <f t="shared" si="36"/>
        <v>47212.93</v>
      </c>
      <c r="I72" s="315">
        <f t="shared" si="27"/>
        <v>100.72736388462195</v>
      </c>
      <c r="J72" s="206"/>
      <c r="K72" s="134"/>
      <c r="L72" s="206">
        <f t="shared" si="34"/>
        <v>-5918.18</v>
      </c>
      <c r="M72" s="134"/>
      <c r="N72" s="95"/>
      <c r="O72" s="95"/>
      <c r="P72" s="95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  <c r="AC72" s="96"/>
      <c r="AD72" s="96"/>
      <c r="AE72" s="96"/>
      <c r="AF72" s="96"/>
      <c r="AG72" s="96"/>
      <c r="AH72" s="96"/>
      <c r="AI72" s="96"/>
      <c r="AJ72" s="96"/>
      <c r="AK72" s="96"/>
      <c r="AL72" s="96"/>
      <c r="AM72" s="96"/>
      <c r="AN72" s="96"/>
      <c r="AO72" s="96"/>
      <c r="AP72" s="96"/>
      <c r="AQ72" s="96"/>
      <c r="AR72" s="96"/>
      <c r="AS72" s="96"/>
      <c r="AT72" s="96"/>
      <c r="AU72" s="96"/>
      <c r="AV72" s="96"/>
      <c r="AW72" s="96"/>
      <c r="AX72" s="96"/>
      <c r="AY72" s="96"/>
      <c r="AZ72" s="96"/>
    </row>
    <row r="73" spans="1:52" s="13" customFormat="1" ht="53.25" customHeight="1" x14ac:dyDescent="0.3">
      <c r="A73" s="430" t="s">
        <v>165</v>
      </c>
      <c r="B73" s="175" t="s">
        <v>38</v>
      </c>
      <c r="C73" s="272">
        <v>60000</v>
      </c>
      <c r="D73" s="454">
        <v>40807.300000000003</v>
      </c>
      <c r="E73" s="454">
        <f t="shared" ref="E73:E74" si="37">C73-D73</f>
        <v>19192.699999999997</v>
      </c>
      <c r="F73" s="262">
        <f t="shared" ref="F73:F74" si="38">D73/C73*100</f>
        <v>68.012166666666673</v>
      </c>
      <c r="G73" s="376">
        <v>36000</v>
      </c>
      <c r="H73" s="314">
        <v>36261.85</v>
      </c>
      <c r="I73" s="313">
        <f t="shared" si="27"/>
        <v>100.72736111111111</v>
      </c>
      <c r="J73" s="206"/>
      <c r="K73" s="134"/>
      <c r="L73" s="206">
        <f t="shared" si="34"/>
        <v>-4545.4500000000044</v>
      </c>
      <c r="M73" s="134"/>
      <c r="N73" s="95"/>
      <c r="O73" s="95"/>
      <c r="P73" s="95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  <c r="AC73" s="96"/>
      <c r="AD73" s="96"/>
      <c r="AE73" s="96"/>
      <c r="AF73" s="96"/>
      <c r="AG73" s="96"/>
      <c r="AH73" s="96"/>
      <c r="AI73" s="96"/>
      <c r="AJ73" s="96"/>
      <c r="AK73" s="96"/>
      <c r="AL73" s="96"/>
      <c r="AM73" s="96"/>
      <c r="AN73" s="96"/>
      <c r="AO73" s="96"/>
      <c r="AP73" s="96"/>
      <c r="AQ73" s="96"/>
      <c r="AR73" s="96"/>
      <c r="AS73" s="96"/>
      <c r="AT73" s="96"/>
      <c r="AU73" s="96"/>
      <c r="AV73" s="96"/>
      <c r="AW73" s="96"/>
      <c r="AX73" s="96"/>
      <c r="AY73" s="96"/>
      <c r="AZ73" s="96"/>
    </row>
    <row r="74" spans="1:52" s="13" customFormat="1" ht="53.25" customHeight="1" x14ac:dyDescent="0.3">
      <c r="A74" s="430" t="s">
        <v>166</v>
      </c>
      <c r="B74" s="175" t="s">
        <v>39</v>
      </c>
      <c r="C74" s="272">
        <v>18120</v>
      </c>
      <c r="D74" s="454">
        <v>12323.81</v>
      </c>
      <c r="E74" s="454">
        <f t="shared" si="37"/>
        <v>5796.1900000000005</v>
      </c>
      <c r="F74" s="262">
        <f t="shared" si="38"/>
        <v>68.012196467991174</v>
      </c>
      <c r="G74" s="376">
        <v>10872</v>
      </c>
      <c r="H74" s="314">
        <v>10951.08</v>
      </c>
      <c r="I74" s="313">
        <f t="shared" si="27"/>
        <v>100.72737306843267</v>
      </c>
      <c r="J74" s="206"/>
      <c r="K74" s="134"/>
      <c r="L74" s="206">
        <f t="shared" si="34"/>
        <v>-1372.7299999999996</v>
      </c>
      <c r="M74" s="134"/>
      <c r="N74" s="95"/>
      <c r="O74" s="95"/>
      <c r="P74" s="95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  <c r="AC74" s="96"/>
      <c r="AD74" s="96"/>
      <c r="AE74" s="96"/>
      <c r="AF74" s="96"/>
      <c r="AG74" s="96"/>
      <c r="AH74" s="96"/>
      <c r="AI74" s="96"/>
      <c r="AJ74" s="96"/>
      <c r="AK74" s="96"/>
      <c r="AL74" s="96"/>
      <c r="AM74" s="96"/>
      <c r="AN74" s="96"/>
      <c r="AO74" s="96"/>
      <c r="AP74" s="96"/>
      <c r="AQ74" s="96"/>
      <c r="AR74" s="96"/>
      <c r="AS74" s="96"/>
      <c r="AT74" s="96"/>
      <c r="AU74" s="96"/>
      <c r="AV74" s="96"/>
      <c r="AW74" s="96"/>
      <c r="AX74" s="96"/>
      <c r="AY74" s="96"/>
      <c r="AZ74" s="96"/>
    </row>
    <row r="75" spans="1:52" s="14" customFormat="1" ht="36" customHeight="1" x14ac:dyDescent="0.25">
      <c r="A75" s="447" t="s">
        <v>221</v>
      </c>
      <c r="B75" s="183">
        <v>612</v>
      </c>
      <c r="C75" s="448">
        <f t="shared" ref="C75:H75" si="39">C63+C66+C69+C72</f>
        <v>7356908.4299999997</v>
      </c>
      <c r="D75" s="448">
        <f t="shared" si="39"/>
        <v>4245134.96</v>
      </c>
      <c r="E75" s="448">
        <f t="shared" si="39"/>
        <v>3111773.47</v>
      </c>
      <c r="F75" s="448">
        <f t="shared" si="39"/>
        <v>326.62712460243398</v>
      </c>
      <c r="G75" s="373">
        <f t="shared" si="39"/>
        <v>4156278.33</v>
      </c>
      <c r="H75" s="312">
        <f t="shared" si="39"/>
        <v>3750750.74</v>
      </c>
      <c r="I75" s="312">
        <f t="shared" si="27"/>
        <v>90.243011708987268</v>
      </c>
      <c r="J75" s="206">
        <f>G75-H75</f>
        <v>405527.58999999985</v>
      </c>
      <c r="K75" s="134">
        <f>C75</f>
        <v>7356908.4299999997</v>
      </c>
      <c r="L75" s="206">
        <f t="shared" si="34"/>
        <v>-494384.21999999974</v>
      </c>
      <c r="M75" s="134">
        <f>K75-L75</f>
        <v>7851292.6499999994</v>
      </c>
      <c r="N75" s="311"/>
      <c r="O75" s="311"/>
      <c r="P75" s="311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  <c r="AB75" s="96"/>
      <c r="AC75" s="96"/>
      <c r="AD75" s="96"/>
      <c r="AE75" s="96"/>
      <c r="AF75" s="96"/>
      <c r="AG75" s="96"/>
      <c r="AH75" s="96"/>
      <c r="AI75" s="96"/>
      <c r="AJ75" s="96"/>
      <c r="AK75" s="96"/>
      <c r="AL75" s="96"/>
      <c r="AM75" s="96"/>
      <c r="AN75" s="96"/>
      <c r="AO75" s="96"/>
      <c r="AP75" s="96"/>
      <c r="AQ75" s="96"/>
      <c r="AR75" s="96"/>
      <c r="AS75" s="96"/>
      <c r="AT75" s="96"/>
      <c r="AU75" s="96"/>
      <c r="AV75" s="96"/>
      <c r="AW75" s="96"/>
      <c r="AX75" s="96"/>
      <c r="AY75" s="96"/>
      <c r="AZ75" s="96"/>
    </row>
    <row r="76" spans="1:52" ht="30" customHeight="1" x14ac:dyDescent="0.25">
      <c r="A76" s="564" t="s">
        <v>194</v>
      </c>
      <c r="B76" s="563" t="s">
        <v>273</v>
      </c>
      <c r="C76" s="563"/>
      <c r="D76" s="563"/>
      <c r="E76" s="563"/>
      <c r="F76" s="563"/>
      <c r="G76" s="562" t="s">
        <v>198</v>
      </c>
      <c r="H76" s="563"/>
      <c r="I76" s="563"/>
      <c r="J76" s="206"/>
      <c r="K76" s="134"/>
      <c r="L76" s="206">
        <f t="shared" si="34"/>
        <v>0</v>
      </c>
      <c r="M76" s="134"/>
      <c r="N76" s="310"/>
      <c r="O76" s="310"/>
      <c r="P76" s="310"/>
    </row>
    <row r="77" spans="1:52" ht="64.5" customHeight="1" x14ac:dyDescent="0.25">
      <c r="A77" s="564"/>
      <c r="B77" s="353" t="s">
        <v>0</v>
      </c>
      <c r="C77" s="353" t="s">
        <v>271</v>
      </c>
      <c r="D77" s="353" t="s">
        <v>270</v>
      </c>
      <c r="E77" s="353" t="s">
        <v>199</v>
      </c>
      <c r="F77" s="353" t="s">
        <v>272</v>
      </c>
      <c r="G77" s="360" t="s">
        <v>200</v>
      </c>
      <c r="H77" s="342" t="s">
        <v>270</v>
      </c>
      <c r="I77" s="168" t="s">
        <v>201</v>
      </c>
      <c r="J77" s="206"/>
      <c r="K77" s="134"/>
      <c r="L77" s="206" t="e">
        <f t="shared" si="34"/>
        <v>#VALUE!</v>
      </c>
      <c r="M77" s="134"/>
      <c r="N77" s="310"/>
      <c r="O77" s="310"/>
      <c r="P77" s="310"/>
    </row>
    <row r="78" spans="1:52" s="64" customFormat="1" ht="24" customHeight="1" x14ac:dyDescent="0.3">
      <c r="A78" s="456" t="s">
        <v>147</v>
      </c>
      <c r="B78" s="457" t="s">
        <v>168</v>
      </c>
      <c r="C78" s="309">
        <f>C81+C86+C88+C89+C97+C109+C122+C123+C80</f>
        <v>7699497.2500000009</v>
      </c>
      <c r="D78" s="309">
        <f>D81+D86+D88+D89+D97+D109+D122+D123+D80</f>
        <v>5034557.71</v>
      </c>
      <c r="E78" s="309">
        <f>E81+E86+E88+E89+E97+E109+E122+E123+E80</f>
        <v>2664939.5400000005</v>
      </c>
      <c r="F78" s="441">
        <f t="shared" ref="F78:F121" si="40">D78/C78*100</f>
        <v>65.388135699379575</v>
      </c>
      <c r="G78" s="377">
        <f>G81+G86+G88+G89+G97+G109+G122+G123+G80</f>
        <v>4548005.83</v>
      </c>
      <c r="H78" s="309">
        <f>H81+H86+H88+H89+H97+H109+H122+H123+H80</f>
        <v>4548005.83</v>
      </c>
      <c r="I78" s="309">
        <f t="shared" ref="I78:I141" si="41">H78/G78*100</f>
        <v>100</v>
      </c>
      <c r="J78" s="206">
        <f t="shared" ref="J78:J98" si="42">G78-H78</f>
        <v>0</v>
      </c>
      <c r="K78" s="134">
        <f t="shared" ref="K78:K98" si="43">C78</f>
        <v>7699497.2500000009</v>
      </c>
      <c r="L78" s="206">
        <f t="shared" si="34"/>
        <v>-486551.87999999989</v>
      </c>
      <c r="M78" s="134">
        <f t="shared" ref="M78:M98" si="44">K78-L78</f>
        <v>8186049.1300000008</v>
      </c>
      <c r="N78" s="308"/>
      <c r="O78" s="308"/>
      <c r="P78" s="308"/>
      <c r="Q78" s="97"/>
      <c r="R78" s="97"/>
      <c r="S78" s="97"/>
      <c r="T78" s="97"/>
      <c r="U78" s="97"/>
      <c r="V78" s="97"/>
      <c r="W78" s="97"/>
      <c r="X78" s="97"/>
      <c r="Y78" s="97"/>
      <c r="Z78" s="97"/>
      <c r="AA78" s="97"/>
      <c r="AB78" s="97"/>
      <c r="AC78" s="97"/>
      <c r="AD78" s="97"/>
      <c r="AE78" s="97"/>
      <c r="AF78" s="97"/>
      <c r="AG78" s="97"/>
      <c r="AH78" s="97"/>
      <c r="AI78" s="97"/>
      <c r="AJ78" s="97"/>
      <c r="AK78" s="97"/>
      <c r="AL78" s="97"/>
      <c r="AM78" s="97"/>
      <c r="AN78" s="97"/>
      <c r="AO78" s="97"/>
      <c r="AP78" s="97"/>
      <c r="AQ78" s="97"/>
      <c r="AR78" s="97"/>
      <c r="AS78" s="97"/>
      <c r="AT78" s="97"/>
      <c r="AU78" s="97"/>
      <c r="AV78" s="97"/>
      <c r="AW78" s="97"/>
      <c r="AX78" s="97"/>
      <c r="AY78" s="97"/>
      <c r="AZ78" s="97"/>
    </row>
    <row r="79" spans="1:52" s="64" customFormat="1" ht="31.5" customHeight="1" x14ac:dyDescent="0.25">
      <c r="A79" s="458" t="s">
        <v>142</v>
      </c>
      <c r="B79" s="459" t="s">
        <v>257</v>
      </c>
      <c r="C79" s="305">
        <f>C80</f>
        <v>0</v>
      </c>
      <c r="D79" s="305">
        <f>D80</f>
        <v>0</v>
      </c>
      <c r="E79" s="305">
        <f>E80</f>
        <v>0</v>
      </c>
      <c r="F79" s="427" t="e">
        <f t="shared" si="40"/>
        <v>#DIV/0!</v>
      </c>
      <c r="G79" s="378">
        <f>G80</f>
        <v>0</v>
      </c>
      <c r="H79" s="305">
        <f>H80</f>
        <v>0</v>
      </c>
      <c r="I79" s="305" t="e">
        <f t="shared" si="41"/>
        <v>#DIV/0!</v>
      </c>
      <c r="J79" s="206">
        <f t="shared" si="42"/>
        <v>0</v>
      </c>
      <c r="K79" s="134">
        <f t="shared" si="43"/>
        <v>0</v>
      </c>
      <c r="L79" s="206">
        <f t="shared" si="34"/>
        <v>0</v>
      </c>
      <c r="M79" s="134">
        <f t="shared" si="44"/>
        <v>0</v>
      </c>
      <c r="N79" s="307"/>
      <c r="O79" s="307"/>
      <c r="P79" s="307"/>
      <c r="Q79" s="97"/>
      <c r="R79" s="97"/>
      <c r="S79" s="97"/>
      <c r="T79" s="97"/>
      <c r="U79" s="97"/>
      <c r="V79" s="97"/>
      <c r="W79" s="97"/>
      <c r="X79" s="97"/>
      <c r="Y79" s="97"/>
      <c r="Z79" s="97"/>
      <c r="AA79" s="97"/>
      <c r="AB79" s="97"/>
      <c r="AC79" s="97"/>
      <c r="AD79" s="97"/>
      <c r="AE79" s="97"/>
      <c r="AF79" s="97"/>
      <c r="AG79" s="97"/>
      <c r="AH79" s="97"/>
      <c r="AI79" s="97"/>
      <c r="AJ79" s="97"/>
      <c r="AK79" s="97"/>
      <c r="AL79" s="97"/>
      <c r="AM79" s="97"/>
      <c r="AN79" s="97"/>
      <c r="AO79" s="97"/>
      <c r="AP79" s="97"/>
      <c r="AQ79" s="97"/>
      <c r="AR79" s="97"/>
      <c r="AS79" s="97"/>
      <c r="AT79" s="97"/>
      <c r="AU79" s="97"/>
      <c r="AV79" s="97"/>
      <c r="AW79" s="97"/>
      <c r="AX79" s="97"/>
      <c r="AY79" s="97"/>
      <c r="AZ79" s="97"/>
    </row>
    <row r="80" spans="1:52" s="17" customFormat="1" ht="52.5" customHeight="1" x14ac:dyDescent="0.3">
      <c r="A80" s="460" t="s">
        <v>136</v>
      </c>
      <c r="B80" s="461" t="s">
        <v>135</v>
      </c>
      <c r="C80" s="306"/>
      <c r="D80" s="240">
        <f>H80</f>
        <v>0</v>
      </c>
      <c r="E80" s="240">
        <f>C80-D80</f>
        <v>0</v>
      </c>
      <c r="F80" s="262" t="e">
        <f>D80/C80*100</f>
        <v>#DIV/0!</v>
      </c>
      <c r="G80" s="379">
        <f>H80</f>
        <v>0</v>
      </c>
      <c r="H80" s="240"/>
      <c r="I80" s="240" t="e">
        <f t="shared" si="41"/>
        <v>#DIV/0!</v>
      </c>
      <c r="J80" s="206">
        <f t="shared" si="42"/>
        <v>0</v>
      </c>
      <c r="K80" s="134">
        <f t="shared" si="43"/>
        <v>0</v>
      </c>
      <c r="L80" s="206">
        <f t="shared" si="34"/>
        <v>0</v>
      </c>
      <c r="M80" s="134">
        <f t="shared" si="44"/>
        <v>0</v>
      </c>
      <c r="N80" s="91"/>
      <c r="O80" s="91"/>
      <c r="P80" s="91"/>
    </row>
    <row r="81" spans="1:52" s="65" customFormat="1" ht="24" customHeight="1" x14ac:dyDescent="0.3">
      <c r="A81" s="458" t="s">
        <v>143</v>
      </c>
      <c r="B81" s="459" t="s">
        <v>134</v>
      </c>
      <c r="C81" s="305">
        <f>SUM(C82:C84)</f>
        <v>28423.88</v>
      </c>
      <c r="D81" s="305">
        <f>SUM(D82:D84)</f>
        <v>14252.92</v>
      </c>
      <c r="E81" s="305">
        <f>SUM(E82:E84)</f>
        <v>14170.960000000001</v>
      </c>
      <c r="F81" s="427">
        <f t="shared" si="40"/>
        <v>50.144174546191444</v>
      </c>
      <c r="G81" s="378">
        <f>SUM(G82:G84)</f>
        <v>12810.18</v>
      </c>
      <c r="H81" s="305">
        <f>SUM(H82:H84)</f>
        <v>12810.18</v>
      </c>
      <c r="I81" s="305">
        <f t="shared" si="41"/>
        <v>100</v>
      </c>
      <c r="J81" s="206">
        <f t="shared" si="42"/>
        <v>0</v>
      </c>
      <c r="K81" s="134">
        <f t="shared" si="43"/>
        <v>28423.88</v>
      </c>
      <c r="L81" s="206">
        <f t="shared" si="34"/>
        <v>-1442.7399999999998</v>
      </c>
      <c r="M81" s="134">
        <f t="shared" si="44"/>
        <v>29866.620000000003</v>
      </c>
      <c r="N81" s="296"/>
      <c r="O81" s="296"/>
      <c r="P81" s="296"/>
    </row>
    <row r="82" spans="1:52" s="2" customFormat="1" ht="37.5" customHeight="1" x14ac:dyDescent="0.3">
      <c r="A82" s="460" t="s">
        <v>133</v>
      </c>
      <c r="B82" s="461" t="s">
        <v>132</v>
      </c>
      <c r="C82" s="462">
        <v>2711</v>
      </c>
      <c r="D82" s="240">
        <f t="shared" ref="D82:D83" si="45">H82</f>
        <v>2711</v>
      </c>
      <c r="E82" s="240">
        <f t="shared" ref="E82:E84" si="46">C82-D82</f>
        <v>0</v>
      </c>
      <c r="F82" s="262">
        <f t="shared" si="40"/>
        <v>100</v>
      </c>
      <c r="G82" s="380">
        <f t="shared" ref="G82:G84" si="47">H82</f>
        <v>2711</v>
      </c>
      <c r="H82" s="240">
        <v>2711</v>
      </c>
      <c r="I82" s="240">
        <f t="shared" si="41"/>
        <v>100</v>
      </c>
      <c r="J82" s="206">
        <f t="shared" si="42"/>
        <v>0</v>
      </c>
      <c r="K82" s="134">
        <f t="shared" si="43"/>
        <v>2711</v>
      </c>
      <c r="L82" s="206">
        <f t="shared" si="34"/>
        <v>0</v>
      </c>
      <c r="M82" s="134">
        <f t="shared" si="44"/>
        <v>2711</v>
      </c>
      <c r="N82" s="91"/>
      <c r="O82" s="91"/>
      <c r="P82" s="91"/>
    </row>
    <row r="83" spans="1:52" s="15" customFormat="1" ht="32.25" x14ac:dyDescent="0.3">
      <c r="A83" s="460" t="s">
        <v>40</v>
      </c>
      <c r="B83" s="463">
        <v>2210004</v>
      </c>
      <c r="C83" s="293">
        <v>8400</v>
      </c>
      <c r="D83" s="245">
        <f t="shared" si="45"/>
        <v>0</v>
      </c>
      <c r="E83" s="245">
        <f t="shared" si="46"/>
        <v>8400</v>
      </c>
      <c r="F83" s="262">
        <f t="shared" si="40"/>
        <v>0</v>
      </c>
      <c r="G83" s="381">
        <f t="shared" si="47"/>
        <v>0</v>
      </c>
      <c r="H83" s="245"/>
      <c r="I83" s="245" t="e">
        <f t="shared" si="41"/>
        <v>#DIV/0!</v>
      </c>
      <c r="J83" s="206">
        <f t="shared" si="42"/>
        <v>0</v>
      </c>
      <c r="K83" s="134">
        <f t="shared" si="43"/>
        <v>8400</v>
      </c>
      <c r="L83" s="206">
        <f t="shared" si="34"/>
        <v>0</v>
      </c>
      <c r="M83" s="134">
        <f t="shared" si="44"/>
        <v>8400</v>
      </c>
      <c r="N83" s="99"/>
      <c r="O83" s="99"/>
      <c r="P83" s="99"/>
    </row>
    <row r="84" spans="1:52" s="15" customFormat="1" ht="22.5" customHeight="1" x14ac:dyDescent="0.3">
      <c r="A84" s="460" t="s">
        <v>41</v>
      </c>
      <c r="B84" s="463">
        <v>2210005</v>
      </c>
      <c r="C84" s="293">
        <v>17312.88</v>
      </c>
      <c r="D84" s="245">
        <v>11541.92</v>
      </c>
      <c r="E84" s="245">
        <f t="shared" si="46"/>
        <v>5770.9600000000009</v>
      </c>
      <c r="F84" s="262">
        <f t="shared" si="40"/>
        <v>66.666666666666657</v>
      </c>
      <c r="G84" s="381">
        <f t="shared" si="47"/>
        <v>10099.18</v>
      </c>
      <c r="H84" s="245">
        <v>10099.18</v>
      </c>
      <c r="I84" s="245">
        <f t="shared" si="41"/>
        <v>100</v>
      </c>
      <c r="J84" s="206">
        <f t="shared" si="42"/>
        <v>0</v>
      </c>
      <c r="K84" s="134">
        <f t="shared" si="43"/>
        <v>17312.88</v>
      </c>
      <c r="L84" s="206">
        <f t="shared" si="34"/>
        <v>-1442.7399999999998</v>
      </c>
      <c r="M84" s="134">
        <f t="shared" si="44"/>
        <v>18755.620000000003</v>
      </c>
      <c r="N84" s="99"/>
      <c r="O84" s="99"/>
      <c r="P84" s="99"/>
    </row>
    <row r="85" spans="1:52" s="15" customFormat="1" ht="22.5" customHeight="1" x14ac:dyDescent="0.3">
      <c r="A85" s="464" t="s">
        <v>148</v>
      </c>
      <c r="B85" s="465">
        <v>222</v>
      </c>
      <c r="C85" s="304">
        <f>C86</f>
        <v>0</v>
      </c>
      <c r="D85" s="304">
        <f>D86</f>
        <v>0</v>
      </c>
      <c r="E85" s="304">
        <f>E86</f>
        <v>0</v>
      </c>
      <c r="F85" s="427" t="e">
        <f t="shared" si="40"/>
        <v>#DIV/0!</v>
      </c>
      <c r="G85" s="382">
        <f>G86</f>
        <v>0</v>
      </c>
      <c r="H85" s="304">
        <f>H86</f>
        <v>0</v>
      </c>
      <c r="I85" s="304" t="e">
        <f t="shared" si="41"/>
        <v>#DIV/0!</v>
      </c>
      <c r="J85" s="206">
        <f t="shared" si="42"/>
        <v>0</v>
      </c>
      <c r="K85" s="134">
        <f t="shared" si="43"/>
        <v>0</v>
      </c>
      <c r="L85" s="206">
        <f t="shared" si="34"/>
        <v>0</v>
      </c>
      <c r="M85" s="134">
        <f t="shared" si="44"/>
        <v>0</v>
      </c>
      <c r="N85" s="303"/>
      <c r="O85" s="303"/>
      <c r="P85" s="303"/>
    </row>
    <row r="86" spans="1:52" s="16" customFormat="1" ht="18.75" customHeight="1" x14ac:dyDescent="0.3">
      <c r="A86" s="460" t="s">
        <v>42</v>
      </c>
      <c r="B86" s="463">
        <v>2220000</v>
      </c>
      <c r="C86" s="300"/>
      <c r="D86" s="245">
        <f>H86</f>
        <v>0</v>
      </c>
      <c r="E86" s="245">
        <f>C86-D86</f>
        <v>0</v>
      </c>
      <c r="F86" s="262" t="e">
        <f>D86/C86*100</f>
        <v>#DIV/0!</v>
      </c>
      <c r="G86" s="381">
        <f>H86</f>
        <v>0</v>
      </c>
      <c r="H86" s="245"/>
      <c r="I86" s="245" t="e">
        <f t="shared" si="41"/>
        <v>#DIV/0!</v>
      </c>
      <c r="J86" s="206">
        <f t="shared" si="42"/>
        <v>0</v>
      </c>
      <c r="K86" s="134">
        <f t="shared" si="43"/>
        <v>0</v>
      </c>
      <c r="L86" s="206">
        <f t="shared" si="34"/>
        <v>0</v>
      </c>
      <c r="M86" s="134">
        <f t="shared" si="44"/>
        <v>0</v>
      </c>
      <c r="N86" s="99"/>
      <c r="O86" s="99"/>
      <c r="P86" s="99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</row>
    <row r="87" spans="1:52" s="16" customFormat="1" ht="18.75" customHeight="1" x14ac:dyDescent="0.3">
      <c r="A87" s="464" t="s">
        <v>149</v>
      </c>
      <c r="B87" s="465">
        <v>226</v>
      </c>
      <c r="C87" s="302">
        <f>C88</f>
        <v>40000</v>
      </c>
      <c r="D87" s="302">
        <f>D88</f>
        <v>8712.5</v>
      </c>
      <c r="E87" s="302">
        <f>E88</f>
        <v>31287.5</v>
      </c>
      <c r="F87" s="427">
        <f t="shared" si="40"/>
        <v>21.78125</v>
      </c>
      <c r="G87" s="383">
        <f>G88</f>
        <v>8712.5</v>
      </c>
      <c r="H87" s="302">
        <f>H88</f>
        <v>8712.5</v>
      </c>
      <c r="I87" s="302">
        <f t="shared" si="41"/>
        <v>100</v>
      </c>
      <c r="J87" s="206">
        <f t="shared" si="42"/>
        <v>0</v>
      </c>
      <c r="K87" s="134">
        <f t="shared" si="43"/>
        <v>40000</v>
      </c>
      <c r="L87" s="206">
        <f t="shared" si="34"/>
        <v>0</v>
      </c>
      <c r="M87" s="134">
        <f t="shared" si="44"/>
        <v>40000</v>
      </c>
      <c r="N87" s="301"/>
      <c r="O87" s="301"/>
      <c r="P87" s="301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</row>
    <row r="88" spans="1:52" s="17" customFormat="1" ht="23.25" customHeight="1" x14ac:dyDescent="0.3">
      <c r="A88" s="460" t="s">
        <v>43</v>
      </c>
      <c r="B88" s="466">
        <v>2260123</v>
      </c>
      <c r="C88" s="300">
        <v>40000</v>
      </c>
      <c r="D88" s="297">
        <f>H88</f>
        <v>8712.5</v>
      </c>
      <c r="E88" s="297">
        <f>C88-D88</f>
        <v>31287.5</v>
      </c>
      <c r="F88" s="262">
        <f>D88/C88*100</f>
        <v>21.78125</v>
      </c>
      <c r="G88" s="380">
        <f>H88</f>
        <v>8712.5</v>
      </c>
      <c r="H88" s="297">
        <v>8712.5</v>
      </c>
      <c r="I88" s="297">
        <f t="shared" si="41"/>
        <v>100</v>
      </c>
      <c r="J88" s="206">
        <f t="shared" si="42"/>
        <v>0</v>
      </c>
      <c r="K88" s="134">
        <f t="shared" si="43"/>
        <v>40000</v>
      </c>
      <c r="L88" s="206">
        <f t="shared" si="34"/>
        <v>0</v>
      </c>
      <c r="M88" s="134">
        <f t="shared" si="44"/>
        <v>40000</v>
      </c>
      <c r="N88" s="91"/>
      <c r="O88" s="91"/>
      <c r="P88" s="91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s="65" customFormat="1" ht="18.75" customHeight="1" x14ac:dyDescent="0.3">
      <c r="A89" s="467" t="s">
        <v>44</v>
      </c>
      <c r="B89" s="468">
        <v>223</v>
      </c>
      <c r="C89" s="278">
        <f>SUM(C92:C96)</f>
        <v>2590302.6700000004</v>
      </c>
      <c r="D89" s="278">
        <f>SUM(D92:D96)</f>
        <v>1796108.3599999999</v>
      </c>
      <c r="E89" s="278">
        <f>SUM(E92:E96)</f>
        <v>794194.31</v>
      </c>
      <c r="F89" s="427">
        <f t="shared" si="40"/>
        <v>69.339710019292824</v>
      </c>
      <c r="G89" s="384">
        <f>SUM(G92:G96)</f>
        <v>1787588.15</v>
      </c>
      <c r="H89" s="278">
        <f>SUM(H92:H96)</f>
        <v>1787588.15</v>
      </c>
      <c r="I89" s="278">
        <f t="shared" si="41"/>
        <v>100</v>
      </c>
      <c r="J89" s="206">
        <f t="shared" si="42"/>
        <v>0</v>
      </c>
      <c r="K89" s="134">
        <f t="shared" si="43"/>
        <v>2590302.6700000004</v>
      </c>
      <c r="L89" s="206">
        <f t="shared" si="34"/>
        <v>-8520.2099999999627</v>
      </c>
      <c r="M89" s="134">
        <f t="shared" si="44"/>
        <v>2598822.8800000004</v>
      </c>
      <c r="N89" s="296"/>
      <c r="O89" s="296"/>
      <c r="P89" s="296"/>
      <c r="Q89" s="97"/>
      <c r="R89" s="97"/>
      <c r="S89" s="97"/>
      <c r="T89" s="97"/>
      <c r="U89" s="97"/>
      <c r="V89" s="97"/>
      <c r="W89" s="97"/>
      <c r="X89" s="97"/>
      <c r="Y89" s="97"/>
      <c r="Z89" s="97"/>
      <c r="AA89" s="97"/>
      <c r="AB89" s="97"/>
      <c r="AC89" s="97"/>
      <c r="AD89" s="97"/>
      <c r="AE89" s="97"/>
      <c r="AF89" s="97"/>
      <c r="AG89" s="97"/>
      <c r="AH89" s="97"/>
      <c r="AI89" s="97"/>
      <c r="AJ89" s="97"/>
      <c r="AK89" s="97"/>
      <c r="AL89" s="97"/>
      <c r="AM89" s="97"/>
      <c r="AN89" s="97"/>
      <c r="AO89" s="97"/>
      <c r="AP89" s="97"/>
      <c r="AQ89" s="97"/>
      <c r="AR89" s="97"/>
      <c r="AS89" s="97"/>
      <c r="AT89" s="97"/>
      <c r="AU89" s="97"/>
      <c r="AV89" s="97"/>
      <c r="AW89" s="97"/>
      <c r="AX89" s="97"/>
      <c r="AY89" s="97"/>
      <c r="AZ89" s="97"/>
    </row>
    <row r="90" spans="1:52" s="66" customFormat="1" ht="18.75" customHeight="1" x14ac:dyDescent="0.35">
      <c r="A90" s="469" t="s">
        <v>163</v>
      </c>
      <c r="B90" s="470" t="s">
        <v>150</v>
      </c>
      <c r="C90" s="299">
        <f>C93+C96</f>
        <v>383988.8</v>
      </c>
      <c r="D90" s="299">
        <f>D93+D96</f>
        <v>160148.76</v>
      </c>
      <c r="E90" s="299">
        <f t="shared" ref="E90:E96" si="48">C90-D90</f>
        <v>223840.03999999998</v>
      </c>
      <c r="F90" s="471">
        <f t="shared" si="40"/>
        <v>41.70662269316189</v>
      </c>
      <c r="G90" s="385">
        <f>G93+G96</f>
        <v>151628.54999999999</v>
      </c>
      <c r="H90" s="299">
        <f>H93+H96</f>
        <v>151628.54999999999</v>
      </c>
      <c r="I90" s="299">
        <f t="shared" si="41"/>
        <v>100</v>
      </c>
      <c r="J90" s="206">
        <f t="shared" si="42"/>
        <v>0</v>
      </c>
      <c r="K90" s="134">
        <f t="shared" si="43"/>
        <v>383988.8</v>
      </c>
      <c r="L90" s="206">
        <f t="shared" si="34"/>
        <v>-8520.210000000021</v>
      </c>
      <c r="M90" s="134">
        <f t="shared" si="44"/>
        <v>392509.01</v>
      </c>
      <c r="N90" s="298"/>
      <c r="O90" s="298"/>
      <c r="P90" s="298"/>
    </row>
    <row r="91" spans="1:52" s="66" customFormat="1" ht="18.75" customHeight="1" x14ac:dyDescent="0.35">
      <c r="A91" s="469" t="s">
        <v>164</v>
      </c>
      <c r="B91" s="470" t="s">
        <v>151</v>
      </c>
      <c r="C91" s="299">
        <f>C92+C94</f>
        <v>2206313.87</v>
      </c>
      <c r="D91" s="299">
        <f>D92+D94</f>
        <v>1635959.6</v>
      </c>
      <c r="E91" s="299">
        <f t="shared" si="48"/>
        <v>570354.27</v>
      </c>
      <c r="F91" s="471">
        <f t="shared" si="40"/>
        <v>74.148996760828041</v>
      </c>
      <c r="G91" s="385">
        <f>G92+G94</f>
        <v>1635959.6</v>
      </c>
      <c r="H91" s="299">
        <f>H92+H94</f>
        <v>1635959.6</v>
      </c>
      <c r="I91" s="299">
        <f t="shared" si="41"/>
        <v>100</v>
      </c>
      <c r="J91" s="206">
        <f t="shared" si="42"/>
        <v>0</v>
      </c>
      <c r="K91" s="134">
        <f t="shared" si="43"/>
        <v>2206313.87</v>
      </c>
      <c r="L91" s="206">
        <f t="shared" si="34"/>
        <v>0</v>
      </c>
      <c r="M91" s="134">
        <f t="shared" si="44"/>
        <v>2206313.87</v>
      </c>
      <c r="N91" s="298"/>
      <c r="O91" s="298"/>
      <c r="P91" s="298"/>
    </row>
    <row r="92" spans="1:52" s="18" customFormat="1" ht="18.75" x14ac:dyDescent="0.3">
      <c r="A92" s="472" t="s">
        <v>45</v>
      </c>
      <c r="B92" s="473">
        <v>2413010</v>
      </c>
      <c r="C92" s="289">
        <v>1379625.28</v>
      </c>
      <c r="D92" s="297">
        <f t="shared" ref="D92:D95" si="49">H92</f>
        <v>1248529.94</v>
      </c>
      <c r="E92" s="245">
        <f t="shared" si="48"/>
        <v>131095.34000000008</v>
      </c>
      <c r="F92" s="262">
        <f t="shared" si="40"/>
        <v>90.49775747803055</v>
      </c>
      <c r="G92" s="381">
        <f t="shared" ref="G92:G96" si="50">H92</f>
        <v>1248529.94</v>
      </c>
      <c r="H92" s="245">
        <v>1248529.94</v>
      </c>
      <c r="I92" s="245">
        <f t="shared" si="41"/>
        <v>100</v>
      </c>
      <c r="J92" s="206">
        <f t="shared" si="42"/>
        <v>0</v>
      </c>
      <c r="K92" s="134">
        <f t="shared" si="43"/>
        <v>1379625.28</v>
      </c>
      <c r="L92" s="206">
        <f t="shared" si="34"/>
        <v>0</v>
      </c>
      <c r="M92" s="134">
        <f t="shared" si="44"/>
        <v>1379625.28</v>
      </c>
      <c r="N92" s="103"/>
      <c r="O92" s="103"/>
      <c r="P92" s="103"/>
      <c r="Q92" s="20"/>
      <c r="R92" s="20"/>
      <c r="S92" s="20"/>
      <c r="T92" s="20"/>
      <c r="U92" s="20"/>
      <c r="V92" s="20"/>
      <c r="W92" s="20"/>
      <c r="X92" s="100"/>
      <c r="Y92" s="100"/>
      <c r="Z92" s="100"/>
      <c r="AA92" s="100"/>
      <c r="AB92" s="100"/>
      <c r="AC92" s="100"/>
      <c r="AD92" s="100"/>
      <c r="AE92" s="100"/>
      <c r="AF92" s="100"/>
      <c r="AG92" s="100"/>
      <c r="AH92" s="100"/>
      <c r="AI92" s="100"/>
      <c r="AJ92" s="100"/>
      <c r="AK92" s="100"/>
      <c r="AL92" s="100"/>
      <c r="AM92" s="100"/>
      <c r="AN92" s="100"/>
      <c r="AO92" s="100"/>
      <c r="AP92" s="100"/>
      <c r="AQ92" s="100"/>
      <c r="AR92" s="100"/>
      <c r="AS92" s="100"/>
      <c r="AT92" s="100"/>
      <c r="AU92" s="100"/>
      <c r="AV92" s="100"/>
      <c r="AW92" s="100"/>
      <c r="AX92" s="100"/>
      <c r="AY92" s="100"/>
      <c r="AZ92" s="100"/>
    </row>
    <row r="93" spans="1:52" s="18" customFormat="1" ht="18.75" x14ac:dyDescent="0.3">
      <c r="A93" s="472" t="s">
        <v>46</v>
      </c>
      <c r="B93" s="473">
        <v>2413020</v>
      </c>
      <c r="C93" s="289">
        <v>273238.56</v>
      </c>
      <c r="D93" s="297">
        <f t="shared" si="49"/>
        <v>93362.2</v>
      </c>
      <c r="E93" s="245">
        <f t="shared" si="48"/>
        <v>179876.36</v>
      </c>
      <c r="F93" s="262">
        <f t="shared" si="40"/>
        <v>34.168749827989139</v>
      </c>
      <c r="G93" s="381">
        <f t="shared" si="50"/>
        <v>93362.2</v>
      </c>
      <c r="H93" s="245">
        <v>93362.2</v>
      </c>
      <c r="I93" s="245">
        <f t="shared" si="41"/>
        <v>100</v>
      </c>
      <c r="J93" s="206">
        <f t="shared" si="42"/>
        <v>0</v>
      </c>
      <c r="K93" s="134">
        <f t="shared" si="43"/>
        <v>273238.56</v>
      </c>
      <c r="L93" s="206">
        <f t="shared" si="34"/>
        <v>0</v>
      </c>
      <c r="M93" s="134">
        <f t="shared" si="44"/>
        <v>273238.56</v>
      </c>
      <c r="N93" s="103"/>
      <c r="O93" s="103"/>
      <c r="P93" s="103"/>
      <c r="Q93" s="20"/>
      <c r="R93" s="20"/>
      <c r="S93" s="20"/>
      <c r="T93" s="20"/>
      <c r="U93" s="20"/>
      <c r="V93" s="20"/>
      <c r="W93" s="20"/>
      <c r="X93" s="100"/>
      <c r="Y93" s="100"/>
      <c r="Z93" s="100"/>
      <c r="AA93" s="100"/>
      <c r="AB93" s="100"/>
      <c r="AC93" s="100"/>
      <c r="AD93" s="100"/>
      <c r="AE93" s="100"/>
      <c r="AF93" s="100"/>
      <c r="AG93" s="100"/>
      <c r="AH93" s="100"/>
      <c r="AI93" s="100"/>
      <c r="AJ93" s="100"/>
      <c r="AK93" s="100"/>
      <c r="AL93" s="100"/>
      <c r="AM93" s="100"/>
      <c r="AN93" s="100"/>
      <c r="AO93" s="100"/>
      <c r="AP93" s="100"/>
      <c r="AQ93" s="100"/>
      <c r="AR93" s="100"/>
      <c r="AS93" s="100"/>
      <c r="AT93" s="100"/>
      <c r="AU93" s="100"/>
      <c r="AV93" s="100"/>
      <c r="AW93" s="100"/>
      <c r="AX93" s="100"/>
      <c r="AY93" s="100"/>
      <c r="AZ93" s="100"/>
    </row>
    <row r="94" spans="1:52" s="18" customFormat="1" ht="18.75" x14ac:dyDescent="0.3">
      <c r="A94" s="472" t="s">
        <v>47</v>
      </c>
      <c r="B94" s="473">
        <v>2413030</v>
      </c>
      <c r="C94" s="289">
        <v>826688.59</v>
      </c>
      <c r="D94" s="297">
        <f t="shared" si="49"/>
        <v>387429.66000000003</v>
      </c>
      <c r="E94" s="245">
        <f t="shared" si="48"/>
        <v>439258.92999999993</v>
      </c>
      <c r="F94" s="262">
        <f t="shared" si="40"/>
        <v>46.865248255089625</v>
      </c>
      <c r="G94" s="381">
        <f t="shared" si="50"/>
        <v>387429.66000000003</v>
      </c>
      <c r="H94" s="245">
        <v>387429.66000000003</v>
      </c>
      <c r="I94" s="245">
        <f t="shared" si="41"/>
        <v>100</v>
      </c>
      <c r="J94" s="206">
        <f t="shared" si="42"/>
        <v>0</v>
      </c>
      <c r="K94" s="134">
        <f t="shared" si="43"/>
        <v>826688.59</v>
      </c>
      <c r="L94" s="206">
        <f t="shared" si="34"/>
        <v>0</v>
      </c>
      <c r="M94" s="134">
        <f t="shared" si="44"/>
        <v>826688.59</v>
      </c>
      <c r="N94" s="103"/>
      <c r="O94" s="103"/>
      <c r="P94" s="103"/>
      <c r="Q94" s="20"/>
      <c r="R94" s="20"/>
      <c r="S94" s="20"/>
      <c r="T94" s="20"/>
      <c r="U94" s="20"/>
      <c r="V94" s="20"/>
      <c r="W94" s="2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  <c r="AH94" s="100"/>
      <c r="AI94" s="100"/>
      <c r="AJ94" s="100"/>
      <c r="AK94" s="100"/>
      <c r="AL94" s="100"/>
      <c r="AM94" s="100"/>
      <c r="AN94" s="100"/>
      <c r="AO94" s="100"/>
      <c r="AP94" s="100"/>
      <c r="AQ94" s="100"/>
      <c r="AR94" s="100"/>
      <c r="AS94" s="100"/>
      <c r="AT94" s="100"/>
      <c r="AU94" s="100"/>
      <c r="AV94" s="100"/>
      <c r="AW94" s="100"/>
      <c r="AX94" s="100"/>
      <c r="AY94" s="100"/>
      <c r="AZ94" s="100"/>
    </row>
    <row r="95" spans="1:52" s="18" customFormat="1" ht="18.75" x14ac:dyDescent="0.3">
      <c r="A95" s="472" t="s">
        <v>265</v>
      </c>
      <c r="B95" s="473">
        <v>2413040</v>
      </c>
      <c r="C95" s="289"/>
      <c r="D95" s="297">
        <f t="shared" si="49"/>
        <v>0</v>
      </c>
      <c r="E95" s="245">
        <f t="shared" si="48"/>
        <v>0</v>
      </c>
      <c r="F95" s="262" t="e">
        <f t="shared" si="40"/>
        <v>#DIV/0!</v>
      </c>
      <c r="G95" s="381">
        <f t="shared" si="50"/>
        <v>0</v>
      </c>
      <c r="H95" s="245"/>
      <c r="I95" s="245" t="e">
        <f t="shared" si="41"/>
        <v>#DIV/0!</v>
      </c>
      <c r="J95" s="206"/>
      <c r="K95" s="134"/>
      <c r="L95" s="206"/>
      <c r="M95" s="134"/>
      <c r="N95" s="103"/>
      <c r="O95" s="103"/>
      <c r="P95" s="103"/>
      <c r="Q95" s="20"/>
      <c r="R95" s="20"/>
      <c r="S95" s="20"/>
      <c r="T95" s="20"/>
      <c r="U95" s="20"/>
      <c r="V95" s="20"/>
      <c r="W95" s="2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  <c r="AH95" s="100"/>
      <c r="AI95" s="100"/>
      <c r="AJ95" s="100"/>
      <c r="AK95" s="100"/>
      <c r="AL95" s="100"/>
      <c r="AM95" s="100"/>
      <c r="AN95" s="100"/>
      <c r="AO95" s="100"/>
      <c r="AP95" s="100"/>
      <c r="AQ95" s="100"/>
      <c r="AR95" s="100"/>
      <c r="AS95" s="100"/>
      <c r="AT95" s="100"/>
      <c r="AU95" s="100"/>
      <c r="AV95" s="100"/>
      <c r="AW95" s="100"/>
      <c r="AX95" s="100"/>
      <c r="AY95" s="100"/>
      <c r="AZ95" s="100"/>
    </row>
    <row r="96" spans="1:52" s="1" customFormat="1" ht="18.75" x14ac:dyDescent="0.3">
      <c r="A96" s="474" t="s">
        <v>48</v>
      </c>
      <c r="B96" s="473">
        <v>2413050</v>
      </c>
      <c r="C96" s="289">
        <v>110750.24</v>
      </c>
      <c r="D96" s="297">
        <v>66786.559999999998</v>
      </c>
      <c r="E96" s="245">
        <f t="shared" si="48"/>
        <v>43963.680000000008</v>
      </c>
      <c r="F96" s="262">
        <f t="shared" si="40"/>
        <v>60.303760967019116</v>
      </c>
      <c r="G96" s="380">
        <f t="shared" si="50"/>
        <v>58266.35</v>
      </c>
      <c r="H96" s="245">
        <v>58266.35</v>
      </c>
      <c r="I96" s="240">
        <f t="shared" si="41"/>
        <v>100</v>
      </c>
      <c r="J96" s="206">
        <f t="shared" si="42"/>
        <v>0</v>
      </c>
      <c r="K96" s="134">
        <f t="shared" si="43"/>
        <v>110750.24</v>
      </c>
      <c r="L96" s="206">
        <f t="shared" si="34"/>
        <v>-8520.2099999999991</v>
      </c>
      <c r="M96" s="134">
        <f t="shared" si="44"/>
        <v>119270.45000000001</v>
      </c>
      <c r="N96" s="91"/>
      <c r="O96" s="91"/>
      <c r="P96" s="91"/>
      <c r="Q96" s="2"/>
      <c r="R96" s="2"/>
      <c r="S96" s="2"/>
      <c r="T96" s="2"/>
      <c r="U96" s="2"/>
      <c r="V96" s="2"/>
      <c r="W96" s="2"/>
      <c r="X96" s="101"/>
      <c r="Y96" s="101"/>
      <c r="Z96" s="101"/>
      <c r="AA96" s="101"/>
      <c r="AB96" s="101"/>
      <c r="AC96" s="101"/>
      <c r="AD96" s="101"/>
      <c r="AE96" s="101"/>
      <c r="AF96" s="101"/>
      <c r="AG96" s="101"/>
      <c r="AH96" s="101"/>
      <c r="AI96" s="101"/>
      <c r="AJ96" s="101"/>
      <c r="AK96" s="101"/>
      <c r="AL96" s="101"/>
      <c r="AM96" s="101"/>
      <c r="AN96" s="101"/>
      <c r="AO96" s="101"/>
      <c r="AP96" s="101"/>
      <c r="AQ96" s="101"/>
      <c r="AR96" s="101"/>
      <c r="AS96" s="101"/>
      <c r="AT96" s="101"/>
      <c r="AU96" s="101"/>
      <c r="AV96" s="101"/>
      <c r="AW96" s="101"/>
      <c r="AX96" s="101"/>
      <c r="AY96" s="101"/>
      <c r="AZ96" s="101"/>
    </row>
    <row r="97" spans="1:52" s="19" customFormat="1" ht="27" customHeight="1" x14ac:dyDescent="0.3">
      <c r="A97" s="475" t="s">
        <v>13</v>
      </c>
      <c r="B97" s="468">
        <v>225</v>
      </c>
      <c r="C97" s="278">
        <f>SUM(C98:C108)</f>
        <v>482050.74999999994</v>
      </c>
      <c r="D97" s="278">
        <f>SUM(D98:D108)</f>
        <v>344866.38</v>
      </c>
      <c r="E97" s="278">
        <f>SUM(E98:E108)</f>
        <v>137184.37</v>
      </c>
      <c r="F97" s="427">
        <f t="shared" si="40"/>
        <v>71.54150885565474</v>
      </c>
      <c r="G97" s="384">
        <f>SUM(G98:G108)</f>
        <v>265979.82</v>
      </c>
      <c r="H97" s="278">
        <f>SUM(H98:H108)</f>
        <v>265979.82</v>
      </c>
      <c r="I97" s="278">
        <f t="shared" si="41"/>
        <v>100</v>
      </c>
      <c r="J97" s="206">
        <f t="shared" si="42"/>
        <v>0</v>
      </c>
      <c r="K97" s="134">
        <f t="shared" si="43"/>
        <v>482050.74999999994</v>
      </c>
      <c r="L97" s="206">
        <f t="shared" si="34"/>
        <v>-78886.559999999998</v>
      </c>
      <c r="M97" s="134">
        <f t="shared" si="44"/>
        <v>560937.30999999994</v>
      </c>
      <c r="N97" s="296"/>
      <c r="O97" s="296"/>
      <c r="P97" s="296"/>
      <c r="Q97" s="102"/>
      <c r="R97" s="102"/>
      <c r="S97" s="102"/>
      <c r="T97" s="102"/>
      <c r="U97" s="102"/>
      <c r="V97" s="102"/>
      <c r="W97" s="102"/>
      <c r="X97" s="102"/>
      <c r="Y97" s="102"/>
      <c r="Z97" s="102"/>
      <c r="AA97" s="102"/>
      <c r="AB97" s="102"/>
      <c r="AC97" s="102"/>
      <c r="AD97" s="102"/>
      <c r="AE97" s="102"/>
      <c r="AF97" s="102"/>
      <c r="AG97" s="102"/>
      <c r="AH97" s="102"/>
      <c r="AI97" s="102"/>
      <c r="AJ97" s="102"/>
      <c r="AK97" s="102"/>
      <c r="AL97" s="102"/>
      <c r="AM97" s="102"/>
      <c r="AN97" s="102"/>
      <c r="AO97" s="102"/>
      <c r="AP97" s="102"/>
      <c r="AQ97" s="102"/>
      <c r="AR97" s="102"/>
      <c r="AS97" s="102"/>
      <c r="AT97" s="102"/>
      <c r="AU97" s="102"/>
      <c r="AV97" s="102"/>
      <c r="AW97" s="102"/>
      <c r="AX97" s="102"/>
      <c r="AY97" s="102"/>
      <c r="AZ97" s="102"/>
    </row>
    <row r="98" spans="1:52" s="21" customFormat="1" ht="20.25" customHeight="1" x14ac:dyDescent="0.3">
      <c r="A98" s="472" t="s">
        <v>49</v>
      </c>
      <c r="B98" s="473">
        <v>2250001</v>
      </c>
      <c r="C98" s="289">
        <v>32025.599999999999</v>
      </c>
      <c r="D98" s="245">
        <v>20148.77</v>
      </c>
      <c r="E98" s="245">
        <f t="shared" ref="E98:E108" si="51">C98-D98</f>
        <v>11876.829999999998</v>
      </c>
      <c r="F98" s="262">
        <f t="shared" si="40"/>
        <v>62.914574590327746</v>
      </c>
      <c r="G98" s="381">
        <f t="shared" ref="G98:G108" si="52">H98</f>
        <v>18512.210000000003</v>
      </c>
      <c r="H98" s="245">
        <v>18512.210000000003</v>
      </c>
      <c r="I98" s="212">
        <f t="shared" si="41"/>
        <v>100</v>
      </c>
      <c r="J98" s="206">
        <f t="shared" si="42"/>
        <v>0</v>
      </c>
      <c r="K98" s="134">
        <f t="shared" si="43"/>
        <v>32025.599999999999</v>
      </c>
      <c r="L98" s="206">
        <f t="shared" si="34"/>
        <v>-1636.5599999999977</v>
      </c>
      <c r="M98" s="134">
        <f t="shared" si="44"/>
        <v>33662.159999999996</v>
      </c>
      <c r="N98" s="103"/>
      <c r="O98" s="103"/>
      <c r="P98" s="103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</row>
    <row r="99" spans="1:52" s="21" customFormat="1" ht="20.25" customHeight="1" x14ac:dyDescent="0.3">
      <c r="A99" s="476" t="s">
        <v>247</v>
      </c>
      <c r="B99" s="473">
        <v>2250067</v>
      </c>
      <c r="C99" s="289"/>
      <c r="D99" s="245">
        <f t="shared" ref="D99:D108" si="53">H99</f>
        <v>0</v>
      </c>
      <c r="E99" s="245">
        <f t="shared" si="51"/>
        <v>0</v>
      </c>
      <c r="F99" s="262" t="e">
        <f t="shared" si="40"/>
        <v>#DIV/0!</v>
      </c>
      <c r="G99" s="381">
        <f t="shared" si="52"/>
        <v>0</v>
      </c>
      <c r="H99" s="245"/>
      <c r="I99" s="212" t="e">
        <f t="shared" si="41"/>
        <v>#DIV/0!</v>
      </c>
      <c r="J99" s="206"/>
      <c r="K99" s="134"/>
      <c r="L99" s="206">
        <f t="shared" si="34"/>
        <v>0</v>
      </c>
      <c r="M99" s="134"/>
      <c r="N99" s="103"/>
      <c r="O99" s="103"/>
      <c r="P99" s="103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</row>
    <row r="100" spans="1:52" ht="34.5" customHeight="1" x14ac:dyDescent="0.3">
      <c r="A100" s="477" t="s">
        <v>50</v>
      </c>
      <c r="B100" s="478">
        <v>2250106</v>
      </c>
      <c r="C100" s="289">
        <v>276202</v>
      </c>
      <c r="D100" s="245">
        <v>206600</v>
      </c>
      <c r="E100" s="245">
        <f t="shared" si="51"/>
        <v>69602</v>
      </c>
      <c r="F100" s="262">
        <f t="shared" si="40"/>
        <v>74.80032729668865</v>
      </c>
      <c r="G100" s="379">
        <f t="shared" si="52"/>
        <v>146600</v>
      </c>
      <c r="H100" s="240">
        <v>146600</v>
      </c>
      <c r="I100" s="212">
        <f t="shared" si="41"/>
        <v>100</v>
      </c>
      <c r="J100" s="206">
        <f>G100-H100</f>
        <v>0</v>
      </c>
      <c r="K100" s="134">
        <f>C100</f>
        <v>276202</v>
      </c>
      <c r="L100" s="206">
        <f t="shared" si="34"/>
        <v>-60000</v>
      </c>
      <c r="M100" s="134">
        <f>K100-L100</f>
        <v>336202</v>
      </c>
      <c r="N100" s="91"/>
      <c r="O100" s="91"/>
      <c r="P100" s="91"/>
    </row>
    <row r="101" spans="1:52" ht="31.5" x14ac:dyDescent="0.3">
      <c r="A101" s="479" t="s">
        <v>51</v>
      </c>
      <c r="B101" s="473">
        <v>2250123</v>
      </c>
      <c r="C101" s="289">
        <v>43000</v>
      </c>
      <c r="D101" s="245">
        <v>43000</v>
      </c>
      <c r="E101" s="245">
        <f t="shared" si="51"/>
        <v>0</v>
      </c>
      <c r="F101" s="262">
        <f t="shared" si="40"/>
        <v>100</v>
      </c>
      <c r="G101" s="379">
        <f t="shared" si="52"/>
        <v>25750</v>
      </c>
      <c r="H101" s="240">
        <v>25750</v>
      </c>
      <c r="I101" s="212">
        <f t="shared" si="41"/>
        <v>100</v>
      </c>
      <c r="J101" s="206">
        <f>G101-H101</f>
        <v>0</v>
      </c>
      <c r="K101" s="134">
        <f>C101</f>
        <v>43000</v>
      </c>
      <c r="L101" s="206">
        <f t="shared" si="34"/>
        <v>-17250</v>
      </c>
      <c r="M101" s="134">
        <f>K101-L101</f>
        <v>60250</v>
      </c>
      <c r="N101" s="91"/>
      <c r="O101" s="91"/>
      <c r="P101" s="91"/>
    </row>
    <row r="102" spans="1:52" ht="36" customHeight="1" x14ac:dyDescent="0.3">
      <c r="A102" s="480" t="s">
        <v>230</v>
      </c>
      <c r="B102" s="473">
        <v>2250127</v>
      </c>
      <c r="C102" s="289"/>
      <c r="D102" s="245">
        <f t="shared" si="53"/>
        <v>0</v>
      </c>
      <c r="E102" s="245">
        <f t="shared" si="51"/>
        <v>0</v>
      </c>
      <c r="F102" s="262" t="e">
        <f t="shared" si="40"/>
        <v>#DIV/0!</v>
      </c>
      <c r="G102" s="379">
        <f t="shared" si="52"/>
        <v>0</v>
      </c>
      <c r="H102" s="240"/>
      <c r="I102" s="212" t="e">
        <f t="shared" si="41"/>
        <v>#DIV/0!</v>
      </c>
      <c r="J102" s="206"/>
      <c r="K102" s="134"/>
      <c r="L102" s="206">
        <f t="shared" si="34"/>
        <v>0</v>
      </c>
      <c r="M102" s="134"/>
      <c r="N102" s="91"/>
      <c r="O102" s="91"/>
      <c r="P102" s="91"/>
    </row>
    <row r="103" spans="1:52" ht="36" customHeight="1" x14ac:dyDescent="0.3">
      <c r="A103" s="480" t="s">
        <v>52</v>
      </c>
      <c r="B103" s="473">
        <v>2250133</v>
      </c>
      <c r="C103" s="289">
        <v>97948.04</v>
      </c>
      <c r="D103" s="245">
        <f t="shared" si="53"/>
        <v>42242.5</v>
      </c>
      <c r="E103" s="245">
        <f t="shared" si="51"/>
        <v>55705.539999999994</v>
      </c>
      <c r="F103" s="262">
        <f t="shared" si="40"/>
        <v>43.127458191098057</v>
      </c>
      <c r="G103" s="379">
        <f t="shared" si="52"/>
        <v>42242.5</v>
      </c>
      <c r="H103" s="240">
        <v>42242.5</v>
      </c>
      <c r="I103" s="212">
        <f t="shared" si="41"/>
        <v>100</v>
      </c>
      <c r="J103" s="206">
        <f t="shared" ref="J103:J112" si="54">G103-H103</f>
        <v>0</v>
      </c>
      <c r="K103" s="134">
        <f t="shared" ref="K103:K112" si="55">C103</f>
        <v>97948.04</v>
      </c>
      <c r="L103" s="206">
        <f t="shared" si="34"/>
        <v>0</v>
      </c>
      <c r="M103" s="134">
        <f t="shared" ref="M103:M112" si="56">K103-L103</f>
        <v>97948.04</v>
      </c>
      <c r="N103" s="91"/>
      <c r="O103" s="91"/>
      <c r="P103" s="91"/>
    </row>
    <row r="104" spans="1:52" s="22" customFormat="1" ht="27" customHeight="1" x14ac:dyDescent="0.3">
      <c r="A104" s="479" t="s">
        <v>53</v>
      </c>
      <c r="B104" s="473">
        <v>2250196</v>
      </c>
      <c r="C104" s="481"/>
      <c r="D104" s="245">
        <f t="shared" si="53"/>
        <v>0</v>
      </c>
      <c r="E104" s="245">
        <f t="shared" si="51"/>
        <v>0</v>
      </c>
      <c r="F104" s="262" t="e">
        <f t="shared" si="40"/>
        <v>#DIV/0!</v>
      </c>
      <c r="G104" s="386">
        <f t="shared" si="52"/>
        <v>0</v>
      </c>
      <c r="H104" s="265"/>
      <c r="I104" s="212" t="e">
        <f t="shared" si="41"/>
        <v>#DIV/0!</v>
      </c>
      <c r="J104" s="206">
        <f t="shared" si="54"/>
        <v>0</v>
      </c>
      <c r="K104" s="134">
        <f t="shared" si="55"/>
        <v>0</v>
      </c>
      <c r="L104" s="206">
        <f t="shared" si="34"/>
        <v>0</v>
      </c>
      <c r="M104" s="134">
        <f t="shared" si="56"/>
        <v>0</v>
      </c>
      <c r="N104" s="104"/>
      <c r="O104" s="104"/>
      <c r="P104" s="104"/>
      <c r="Q104" s="105"/>
      <c r="R104" s="105"/>
      <c r="S104" s="105"/>
      <c r="T104" s="105"/>
      <c r="U104" s="105"/>
      <c r="V104" s="105"/>
      <c r="W104" s="105"/>
      <c r="X104" s="105"/>
      <c r="Y104" s="105"/>
      <c r="Z104" s="105"/>
      <c r="AA104" s="105"/>
      <c r="AB104" s="105"/>
      <c r="AC104" s="105"/>
      <c r="AD104" s="105"/>
      <c r="AE104" s="105"/>
      <c r="AF104" s="105"/>
      <c r="AG104" s="105"/>
      <c r="AH104" s="105"/>
      <c r="AI104" s="105"/>
      <c r="AJ104" s="105"/>
      <c r="AK104" s="105"/>
      <c r="AL104" s="105"/>
      <c r="AM104" s="105"/>
      <c r="AN104" s="105"/>
      <c r="AO104" s="105"/>
      <c r="AP104" s="105"/>
      <c r="AQ104" s="105"/>
      <c r="AR104" s="105"/>
      <c r="AS104" s="105"/>
      <c r="AT104" s="105"/>
      <c r="AU104" s="105"/>
      <c r="AV104" s="105"/>
      <c r="AW104" s="105"/>
      <c r="AX104" s="105"/>
      <c r="AY104" s="105"/>
      <c r="AZ104" s="105"/>
    </row>
    <row r="105" spans="1:52" s="22" customFormat="1" ht="27" customHeight="1" x14ac:dyDescent="0.3">
      <c r="A105" s="479" t="s">
        <v>54</v>
      </c>
      <c r="B105" s="473">
        <v>2250205</v>
      </c>
      <c r="C105" s="481">
        <v>32875.11</v>
      </c>
      <c r="D105" s="245">
        <f t="shared" si="53"/>
        <v>32875.11</v>
      </c>
      <c r="E105" s="245">
        <f t="shared" si="51"/>
        <v>0</v>
      </c>
      <c r="F105" s="262">
        <f t="shared" si="40"/>
        <v>100</v>
      </c>
      <c r="G105" s="386">
        <f t="shared" si="52"/>
        <v>32875.11</v>
      </c>
      <c r="H105" s="265">
        <v>32875.11</v>
      </c>
      <c r="I105" s="212">
        <f t="shared" si="41"/>
        <v>100</v>
      </c>
      <c r="J105" s="206">
        <f t="shared" si="54"/>
        <v>0</v>
      </c>
      <c r="K105" s="134">
        <f t="shared" si="55"/>
        <v>32875.11</v>
      </c>
      <c r="L105" s="206">
        <f t="shared" si="34"/>
        <v>0</v>
      </c>
      <c r="M105" s="134">
        <f t="shared" si="56"/>
        <v>32875.11</v>
      </c>
      <c r="N105" s="104"/>
      <c r="O105" s="104"/>
      <c r="P105" s="104"/>
      <c r="Q105" s="105"/>
      <c r="R105" s="105"/>
      <c r="S105" s="105"/>
      <c r="T105" s="105"/>
      <c r="U105" s="105"/>
      <c r="V105" s="105"/>
      <c r="W105" s="105"/>
      <c r="X105" s="105"/>
      <c r="Y105" s="105"/>
      <c r="Z105" s="105"/>
      <c r="AA105" s="105"/>
      <c r="AB105" s="105"/>
      <c r="AC105" s="105"/>
      <c r="AD105" s="105"/>
      <c r="AE105" s="105"/>
      <c r="AF105" s="105"/>
      <c r="AG105" s="105"/>
      <c r="AH105" s="105"/>
      <c r="AI105" s="105"/>
      <c r="AJ105" s="105"/>
      <c r="AK105" s="105"/>
      <c r="AL105" s="105"/>
      <c r="AM105" s="105"/>
      <c r="AN105" s="105"/>
      <c r="AO105" s="105"/>
      <c r="AP105" s="105"/>
      <c r="AQ105" s="105"/>
      <c r="AR105" s="105"/>
      <c r="AS105" s="105"/>
      <c r="AT105" s="105"/>
      <c r="AU105" s="105"/>
      <c r="AV105" s="105"/>
      <c r="AW105" s="105"/>
      <c r="AX105" s="105"/>
      <c r="AY105" s="105"/>
      <c r="AZ105" s="105"/>
    </row>
    <row r="106" spans="1:52" s="21" customFormat="1" ht="18.75" customHeight="1" x14ac:dyDescent="0.3">
      <c r="A106" s="479" t="s">
        <v>55</v>
      </c>
      <c r="B106" s="473">
        <v>2250336</v>
      </c>
      <c r="C106" s="481"/>
      <c r="D106" s="245"/>
      <c r="E106" s="245">
        <f t="shared" si="51"/>
        <v>0</v>
      </c>
      <c r="F106" s="262" t="e">
        <f t="shared" si="40"/>
        <v>#DIV/0!</v>
      </c>
      <c r="G106" s="381">
        <f t="shared" si="52"/>
        <v>0</v>
      </c>
      <c r="H106" s="245"/>
      <c r="I106" s="212" t="e">
        <f t="shared" si="41"/>
        <v>#DIV/0!</v>
      </c>
      <c r="J106" s="206">
        <f t="shared" si="54"/>
        <v>0</v>
      </c>
      <c r="K106" s="134">
        <f t="shared" si="55"/>
        <v>0</v>
      </c>
      <c r="L106" s="206">
        <f t="shared" si="34"/>
        <v>0</v>
      </c>
      <c r="M106" s="134">
        <f t="shared" si="56"/>
        <v>0</v>
      </c>
      <c r="N106" s="103"/>
      <c r="O106" s="103"/>
      <c r="P106" s="103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</row>
    <row r="107" spans="1:52" ht="66" customHeight="1" x14ac:dyDescent="0.3">
      <c r="A107" s="482" t="s">
        <v>56</v>
      </c>
      <c r="B107" s="483">
        <v>2250469</v>
      </c>
      <c r="C107" s="481"/>
      <c r="D107" s="245">
        <f t="shared" si="53"/>
        <v>0</v>
      </c>
      <c r="E107" s="245">
        <f t="shared" si="51"/>
        <v>0</v>
      </c>
      <c r="F107" s="262" t="e">
        <f t="shared" si="40"/>
        <v>#DIV/0!</v>
      </c>
      <c r="G107" s="379">
        <f t="shared" si="52"/>
        <v>0</v>
      </c>
      <c r="H107" s="240"/>
      <c r="I107" s="212" t="e">
        <f t="shared" si="41"/>
        <v>#DIV/0!</v>
      </c>
      <c r="J107" s="206">
        <f t="shared" si="54"/>
        <v>0</v>
      </c>
      <c r="K107" s="134">
        <f t="shared" si="55"/>
        <v>0</v>
      </c>
      <c r="L107" s="206">
        <f t="shared" si="34"/>
        <v>0</v>
      </c>
      <c r="M107" s="134">
        <f t="shared" si="56"/>
        <v>0</v>
      </c>
      <c r="N107" s="91"/>
      <c r="O107" s="91"/>
      <c r="P107" s="91"/>
    </row>
    <row r="108" spans="1:52" ht="78.75" customHeight="1" x14ac:dyDescent="0.3">
      <c r="A108" s="482" t="s">
        <v>57</v>
      </c>
      <c r="B108" s="484">
        <v>2250471</v>
      </c>
      <c r="C108" s="481"/>
      <c r="D108" s="245">
        <f t="shared" si="53"/>
        <v>0</v>
      </c>
      <c r="E108" s="245">
        <f t="shared" si="51"/>
        <v>0</v>
      </c>
      <c r="F108" s="262" t="e">
        <f t="shared" si="40"/>
        <v>#DIV/0!</v>
      </c>
      <c r="G108" s="379">
        <f t="shared" si="52"/>
        <v>0</v>
      </c>
      <c r="H108" s="240"/>
      <c r="I108" s="212" t="e">
        <f t="shared" si="41"/>
        <v>#DIV/0!</v>
      </c>
      <c r="J108" s="206">
        <f t="shared" si="54"/>
        <v>0</v>
      </c>
      <c r="K108" s="134">
        <f t="shared" si="55"/>
        <v>0</v>
      </c>
      <c r="L108" s="206">
        <f t="shared" si="34"/>
        <v>0</v>
      </c>
      <c r="M108" s="134">
        <f t="shared" si="56"/>
        <v>0</v>
      </c>
      <c r="N108" s="91"/>
      <c r="O108" s="91"/>
      <c r="P108" s="91"/>
    </row>
    <row r="109" spans="1:52" s="16" customFormat="1" ht="25.5" customHeight="1" x14ac:dyDescent="0.3">
      <c r="A109" s="467" t="s">
        <v>15</v>
      </c>
      <c r="B109" s="468">
        <v>226</v>
      </c>
      <c r="C109" s="278">
        <f>SUM(C110:C121)</f>
        <v>4166547.74</v>
      </c>
      <c r="D109" s="278">
        <f>SUM(D110:D121)</f>
        <v>2479270.34</v>
      </c>
      <c r="E109" s="278">
        <f>SUM(E110:E121)</f>
        <v>1687277.4000000004</v>
      </c>
      <c r="F109" s="427">
        <f t="shared" si="40"/>
        <v>59.50418655229425</v>
      </c>
      <c r="G109" s="384">
        <f>SUM(G110:G121)</f>
        <v>2110217.38</v>
      </c>
      <c r="H109" s="278">
        <f>SUM(H110:H121)</f>
        <v>2110217.38</v>
      </c>
      <c r="I109" s="278">
        <f t="shared" si="41"/>
        <v>100</v>
      </c>
      <c r="J109" s="206">
        <f t="shared" si="54"/>
        <v>0</v>
      </c>
      <c r="K109" s="134">
        <f t="shared" si="55"/>
        <v>4166547.74</v>
      </c>
      <c r="L109" s="206">
        <f t="shared" si="34"/>
        <v>-369052.95999999996</v>
      </c>
      <c r="M109" s="134">
        <f t="shared" si="56"/>
        <v>4535600.7</v>
      </c>
      <c r="N109" s="106"/>
      <c r="O109" s="106"/>
      <c r="P109" s="106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</row>
    <row r="110" spans="1:52" ht="18.75" x14ac:dyDescent="0.3">
      <c r="A110" s="479" t="s">
        <v>58</v>
      </c>
      <c r="B110" s="485">
        <v>2260001</v>
      </c>
      <c r="C110" s="289">
        <v>169479.96</v>
      </c>
      <c r="D110" s="240">
        <v>91195</v>
      </c>
      <c r="E110" s="245">
        <f t="shared" ref="E110:E121" si="57">C110-D110</f>
        <v>78284.959999999992</v>
      </c>
      <c r="F110" s="262">
        <f t="shared" si="40"/>
        <v>53.808721691933371</v>
      </c>
      <c r="G110" s="379">
        <f t="shared" ref="G110:G122" si="58">H110</f>
        <v>0</v>
      </c>
      <c r="H110" s="240"/>
      <c r="I110" s="212" t="e">
        <f t="shared" si="41"/>
        <v>#DIV/0!</v>
      </c>
      <c r="J110" s="206">
        <f t="shared" si="54"/>
        <v>0</v>
      </c>
      <c r="K110" s="134">
        <f t="shared" si="55"/>
        <v>169479.96</v>
      </c>
      <c r="L110" s="206">
        <f t="shared" si="34"/>
        <v>-91195</v>
      </c>
      <c r="M110" s="134">
        <f t="shared" si="56"/>
        <v>260674.96</v>
      </c>
      <c r="N110" s="91"/>
      <c r="O110" s="91"/>
      <c r="P110" s="91"/>
    </row>
    <row r="111" spans="1:52" s="23" customFormat="1" ht="37.5" customHeight="1" x14ac:dyDescent="0.3">
      <c r="A111" s="486" t="s">
        <v>59</v>
      </c>
      <c r="B111" s="485">
        <v>2260013</v>
      </c>
      <c r="C111" s="289"/>
      <c r="D111" s="240">
        <f t="shared" ref="D111:D121" si="59">H111</f>
        <v>0</v>
      </c>
      <c r="E111" s="245">
        <f t="shared" si="57"/>
        <v>0</v>
      </c>
      <c r="F111" s="262" t="e">
        <f t="shared" si="40"/>
        <v>#DIV/0!</v>
      </c>
      <c r="G111" s="381">
        <f t="shared" si="58"/>
        <v>0</v>
      </c>
      <c r="H111" s="245"/>
      <c r="I111" s="212" t="e">
        <f t="shared" si="41"/>
        <v>#DIV/0!</v>
      </c>
      <c r="J111" s="206">
        <f t="shared" si="54"/>
        <v>0</v>
      </c>
      <c r="K111" s="134">
        <f t="shared" si="55"/>
        <v>0</v>
      </c>
      <c r="L111" s="206">
        <f t="shared" si="34"/>
        <v>0</v>
      </c>
      <c r="M111" s="134">
        <f t="shared" si="56"/>
        <v>0</v>
      </c>
      <c r="N111" s="99"/>
      <c r="O111" s="99"/>
      <c r="P111" s="99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</row>
    <row r="112" spans="1:52" s="24" customFormat="1" ht="31.5" x14ac:dyDescent="0.3">
      <c r="A112" s="487" t="s">
        <v>60</v>
      </c>
      <c r="B112" s="488">
        <v>2260041</v>
      </c>
      <c r="C112" s="289">
        <v>28000</v>
      </c>
      <c r="D112" s="240">
        <f t="shared" si="59"/>
        <v>28000</v>
      </c>
      <c r="E112" s="245">
        <f t="shared" si="57"/>
        <v>0</v>
      </c>
      <c r="F112" s="262">
        <f t="shared" si="40"/>
        <v>100</v>
      </c>
      <c r="G112" s="387">
        <f t="shared" si="58"/>
        <v>28000</v>
      </c>
      <c r="H112" s="292">
        <v>28000</v>
      </c>
      <c r="I112" s="212">
        <f t="shared" si="41"/>
        <v>100</v>
      </c>
      <c r="J112" s="206">
        <f t="shared" si="54"/>
        <v>0</v>
      </c>
      <c r="K112" s="134">
        <f t="shared" si="55"/>
        <v>28000</v>
      </c>
      <c r="L112" s="206">
        <f t="shared" si="34"/>
        <v>0</v>
      </c>
      <c r="M112" s="134">
        <f t="shared" si="56"/>
        <v>28000</v>
      </c>
      <c r="N112" s="107"/>
      <c r="O112" s="107"/>
      <c r="P112" s="107"/>
      <c r="Q112" s="108"/>
      <c r="R112" s="108"/>
      <c r="S112" s="108"/>
      <c r="T112" s="108"/>
      <c r="U112" s="108"/>
      <c r="V112" s="108"/>
      <c r="W112" s="108"/>
      <c r="X112" s="108"/>
      <c r="Y112" s="108"/>
      <c r="Z112" s="108"/>
      <c r="AA112" s="108"/>
      <c r="AB112" s="108"/>
      <c r="AC112" s="108"/>
      <c r="AD112" s="108"/>
      <c r="AE112" s="108"/>
      <c r="AF112" s="108"/>
      <c r="AG112" s="108"/>
      <c r="AH112" s="108"/>
      <c r="AI112" s="108"/>
      <c r="AJ112" s="108"/>
      <c r="AK112" s="108"/>
      <c r="AL112" s="108"/>
      <c r="AM112" s="108"/>
      <c r="AN112" s="108"/>
      <c r="AO112" s="108"/>
      <c r="AP112" s="108"/>
      <c r="AQ112" s="108"/>
      <c r="AR112" s="108"/>
      <c r="AS112" s="108"/>
      <c r="AT112" s="108"/>
      <c r="AU112" s="108"/>
      <c r="AV112" s="108"/>
      <c r="AW112" s="108"/>
      <c r="AX112" s="108"/>
      <c r="AY112" s="108"/>
      <c r="AZ112" s="108"/>
    </row>
    <row r="113" spans="1:52" s="24" customFormat="1" ht="32.25" x14ac:dyDescent="0.3">
      <c r="A113" s="489" t="s">
        <v>61</v>
      </c>
      <c r="B113" s="488">
        <v>2260047</v>
      </c>
      <c r="C113" s="490"/>
      <c r="D113" s="240">
        <f t="shared" si="59"/>
        <v>0</v>
      </c>
      <c r="E113" s="245">
        <f t="shared" si="57"/>
        <v>0</v>
      </c>
      <c r="F113" s="262" t="e">
        <f t="shared" si="40"/>
        <v>#DIV/0!</v>
      </c>
      <c r="G113" s="387">
        <f t="shared" si="58"/>
        <v>0</v>
      </c>
      <c r="H113" s="292"/>
      <c r="I113" s="212" t="e">
        <f t="shared" si="41"/>
        <v>#DIV/0!</v>
      </c>
      <c r="J113" s="206"/>
      <c r="K113" s="134"/>
      <c r="L113" s="206">
        <f t="shared" si="34"/>
        <v>0</v>
      </c>
      <c r="M113" s="134"/>
      <c r="N113" s="107"/>
      <c r="O113" s="107"/>
      <c r="P113" s="107"/>
      <c r="Q113" s="108"/>
      <c r="R113" s="108"/>
      <c r="S113" s="108"/>
      <c r="T113" s="108"/>
      <c r="U113" s="108"/>
      <c r="V113" s="108"/>
      <c r="W113" s="108"/>
      <c r="X113" s="108"/>
      <c r="Y113" s="108"/>
      <c r="Z113" s="108"/>
      <c r="AA113" s="108"/>
      <c r="AB113" s="108"/>
      <c r="AC113" s="108"/>
      <c r="AD113" s="108"/>
      <c r="AE113" s="108"/>
      <c r="AF113" s="108"/>
      <c r="AG113" s="108"/>
      <c r="AH113" s="108"/>
      <c r="AI113" s="108"/>
      <c r="AJ113" s="108"/>
      <c r="AK113" s="108"/>
      <c r="AL113" s="108"/>
      <c r="AM113" s="108"/>
      <c r="AN113" s="108"/>
      <c r="AO113" s="108"/>
      <c r="AP113" s="108"/>
      <c r="AQ113" s="108"/>
      <c r="AR113" s="108"/>
      <c r="AS113" s="108"/>
      <c r="AT113" s="108"/>
      <c r="AU113" s="108"/>
      <c r="AV113" s="108"/>
      <c r="AW113" s="108"/>
      <c r="AX113" s="108"/>
      <c r="AY113" s="108"/>
      <c r="AZ113" s="108"/>
    </row>
    <row r="114" spans="1:52" s="36" customFormat="1" ht="39" customHeight="1" x14ac:dyDescent="0.3">
      <c r="A114" s="491" t="s">
        <v>62</v>
      </c>
      <c r="B114" s="82">
        <v>2260061</v>
      </c>
      <c r="C114" s="246">
        <v>3924741.22</v>
      </c>
      <c r="D114" s="240">
        <v>2357075.34</v>
      </c>
      <c r="E114" s="245">
        <f t="shared" si="57"/>
        <v>1567665.8800000004</v>
      </c>
      <c r="F114" s="262">
        <f t="shared" si="40"/>
        <v>60.056834524239022</v>
      </c>
      <c r="G114" s="379">
        <f t="shared" si="58"/>
        <v>2079217.38</v>
      </c>
      <c r="H114" s="240">
        <v>2079217.38</v>
      </c>
      <c r="I114" s="212">
        <f t="shared" si="41"/>
        <v>100</v>
      </c>
      <c r="J114" s="206">
        <f>G114-H114</f>
        <v>0</v>
      </c>
      <c r="K114" s="134">
        <f>C114</f>
        <v>3924741.22</v>
      </c>
      <c r="L114" s="206">
        <f t="shared" si="34"/>
        <v>-277857.95999999996</v>
      </c>
      <c r="M114" s="134">
        <f>K114-L114</f>
        <v>4202599.18</v>
      </c>
      <c r="N114" s="109"/>
      <c r="O114" s="109"/>
      <c r="P114" s="109"/>
    </row>
    <row r="115" spans="1:52" s="37" customFormat="1" ht="51.75" customHeight="1" x14ac:dyDescent="0.3">
      <c r="A115" s="486" t="s">
        <v>63</v>
      </c>
      <c r="B115" s="492">
        <v>2260102</v>
      </c>
      <c r="C115" s="490"/>
      <c r="D115" s="240">
        <f t="shared" si="59"/>
        <v>0</v>
      </c>
      <c r="E115" s="245">
        <f t="shared" si="57"/>
        <v>0</v>
      </c>
      <c r="F115" s="262" t="e">
        <f t="shared" si="40"/>
        <v>#DIV/0!</v>
      </c>
      <c r="G115" s="379">
        <f t="shared" si="58"/>
        <v>0</v>
      </c>
      <c r="H115" s="240"/>
      <c r="I115" s="212" t="e">
        <f t="shared" si="41"/>
        <v>#DIV/0!</v>
      </c>
      <c r="J115" s="206">
        <f>G115-H115</f>
        <v>0</v>
      </c>
      <c r="K115" s="134">
        <f>C115</f>
        <v>0</v>
      </c>
      <c r="L115" s="206">
        <f t="shared" si="34"/>
        <v>0</v>
      </c>
      <c r="M115" s="134">
        <f>K115-L115</f>
        <v>0</v>
      </c>
      <c r="N115" s="109"/>
      <c r="O115" s="109"/>
      <c r="P115" s="109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</row>
    <row r="116" spans="1:52" s="38" customFormat="1" ht="54.75" customHeight="1" x14ac:dyDescent="0.3">
      <c r="A116" s="486" t="s">
        <v>64</v>
      </c>
      <c r="B116" s="493">
        <v>2260112</v>
      </c>
      <c r="C116" s="289">
        <v>20700</v>
      </c>
      <c r="D116" s="240">
        <f t="shared" si="59"/>
        <v>3000</v>
      </c>
      <c r="E116" s="245">
        <f t="shared" si="57"/>
        <v>17700</v>
      </c>
      <c r="F116" s="262">
        <f t="shared" si="40"/>
        <v>14.492753623188406</v>
      </c>
      <c r="G116" s="386">
        <f t="shared" si="58"/>
        <v>3000</v>
      </c>
      <c r="H116" s="265">
        <v>3000</v>
      </c>
      <c r="I116" s="212">
        <f t="shared" si="41"/>
        <v>100</v>
      </c>
      <c r="J116" s="206">
        <f>G116-H116</f>
        <v>0</v>
      </c>
      <c r="K116" s="134">
        <f>C116</f>
        <v>20700</v>
      </c>
      <c r="L116" s="206">
        <f t="shared" si="34"/>
        <v>0</v>
      </c>
      <c r="M116" s="134">
        <f>K116-L116</f>
        <v>20700</v>
      </c>
      <c r="N116" s="110"/>
      <c r="O116" s="110"/>
      <c r="P116" s="110"/>
      <c r="Q116" s="111"/>
      <c r="R116" s="111"/>
      <c r="S116" s="111"/>
      <c r="T116" s="111"/>
      <c r="U116" s="111"/>
      <c r="V116" s="111"/>
      <c r="W116" s="111"/>
      <c r="X116" s="111"/>
      <c r="Y116" s="111"/>
      <c r="Z116" s="111"/>
      <c r="AA116" s="111"/>
      <c r="AB116" s="111"/>
      <c r="AC116" s="111"/>
      <c r="AD116" s="111"/>
      <c r="AE116" s="111"/>
      <c r="AF116" s="111"/>
      <c r="AG116" s="111"/>
      <c r="AH116" s="111"/>
      <c r="AI116" s="111"/>
      <c r="AJ116" s="111"/>
      <c r="AK116" s="111"/>
      <c r="AL116" s="111"/>
      <c r="AM116" s="111"/>
      <c r="AN116" s="111"/>
      <c r="AO116" s="111"/>
      <c r="AP116" s="111"/>
      <c r="AQ116" s="111"/>
      <c r="AR116" s="111"/>
      <c r="AS116" s="111"/>
      <c r="AT116" s="111"/>
      <c r="AU116" s="111"/>
      <c r="AV116" s="111"/>
      <c r="AW116" s="111"/>
      <c r="AX116" s="111"/>
      <c r="AY116" s="111"/>
      <c r="AZ116" s="111"/>
    </row>
    <row r="117" spans="1:52" s="38" customFormat="1" ht="54.75" customHeight="1" x14ac:dyDescent="0.3">
      <c r="A117" s="486" t="s">
        <v>235</v>
      </c>
      <c r="B117" s="493">
        <v>2260234</v>
      </c>
      <c r="C117" s="481"/>
      <c r="D117" s="240">
        <f t="shared" si="59"/>
        <v>0</v>
      </c>
      <c r="E117" s="245">
        <f t="shared" si="57"/>
        <v>0</v>
      </c>
      <c r="F117" s="262" t="e">
        <f t="shared" si="40"/>
        <v>#DIV/0!</v>
      </c>
      <c r="G117" s="386">
        <f t="shared" si="58"/>
        <v>0</v>
      </c>
      <c r="H117" s="265"/>
      <c r="I117" s="212" t="e">
        <f t="shared" si="41"/>
        <v>#DIV/0!</v>
      </c>
      <c r="J117" s="206"/>
      <c r="K117" s="134"/>
      <c r="L117" s="206">
        <f t="shared" si="34"/>
        <v>0</v>
      </c>
      <c r="M117" s="134"/>
      <c r="N117" s="110"/>
      <c r="O117" s="110"/>
      <c r="P117" s="110"/>
      <c r="Q117" s="111"/>
      <c r="R117" s="111"/>
      <c r="S117" s="111"/>
      <c r="T117" s="111"/>
      <c r="U117" s="111"/>
      <c r="V117" s="111"/>
      <c r="W117" s="111"/>
      <c r="X117" s="111"/>
      <c r="Y117" s="111"/>
      <c r="Z117" s="111"/>
      <c r="AA117" s="111"/>
      <c r="AB117" s="111"/>
      <c r="AC117" s="111"/>
      <c r="AD117" s="111"/>
      <c r="AE117" s="111"/>
      <c r="AF117" s="111"/>
      <c r="AG117" s="111"/>
      <c r="AH117" s="111"/>
      <c r="AI117" s="111"/>
      <c r="AJ117" s="111"/>
      <c r="AK117" s="111"/>
      <c r="AL117" s="111"/>
      <c r="AM117" s="111"/>
      <c r="AN117" s="111"/>
      <c r="AO117" s="111"/>
      <c r="AP117" s="111"/>
      <c r="AQ117" s="111"/>
      <c r="AR117" s="111"/>
      <c r="AS117" s="111"/>
      <c r="AT117" s="111"/>
      <c r="AU117" s="111"/>
      <c r="AV117" s="111"/>
      <c r="AW117" s="111"/>
      <c r="AX117" s="111"/>
      <c r="AY117" s="111"/>
      <c r="AZ117" s="111"/>
    </row>
    <row r="118" spans="1:52" ht="29.25" customHeight="1" x14ac:dyDescent="0.3">
      <c r="A118" s="494" t="s">
        <v>65</v>
      </c>
      <c r="B118" s="495">
        <v>2260512</v>
      </c>
      <c r="C118" s="289"/>
      <c r="D118" s="240">
        <f t="shared" si="59"/>
        <v>0</v>
      </c>
      <c r="E118" s="245">
        <f t="shared" si="57"/>
        <v>0</v>
      </c>
      <c r="F118" s="262" t="e">
        <f t="shared" si="40"/>
        <v>#DIV/0!</v>
      </c>
      <c r="G118" s="379">
        <f t="shared" si="58"/>
        <v>0</v>
      </c>
      <c r="H118" s="240"/>
      <c r="I118" s="212" t="e">
        <f t="shared" si="41"/>
        <v>#DIV/0!</v>
      </c>
      <c r="J118" s="206">
        <f>G118-H118</f>
        <v>0</v>
      </c>
      <c r="K118" s="134">
        <f>C118</f>
        <v>0</v>
      </c>
      <c r="L118" s="206">
        <f t="shared" si="34"/>
        <v>0</v>
      </c>
      <c r="M118" s="134">
        <f>K118-L118</f>
        <v>0</v>
      </c>
      <c r="N118" s="91"/>
      <c r="O118" s="91"/>
      <c r="P118" s="91"/>
    </row>
    <row r="119" spans="1:52" ht="27.75" customHeight="1" x14ac:dyDescent="0.3">
      <c r="A119" s="496" t="s">
        <v>66</v>
      </c>
      <c r="B119" s="495">
        <v>2260520</v>
      </c>
      <c r="C119" s="289"/>
      <c r="D119" s="240">
        <f t="shared" si="59"/>
        <v>0</v>
      </c>
      <c r="E119" s="245">
        <f t="shared" si="57"/>
        <v>0</v>
      </c>
      <c r="F119" s="262" t="e">
        <f t="shared" si="40"/>
        <v>#DIV/0!</v>
      </c>
      <c r="G119" s="379">
        <f t="shared" si="58"/>
        <v>0</v>
      </c>
      <c r="H119" s="240"/>
      <c r="I119" s="212" t="e">
        <f t="shared" si="41"/>
        <v>#DIV/0!</v>
      </c>
      <c r="J119" s="206">
        <f>G119-H119</f>
        <v>0</v>
      </c>
      <c r="K119" s="134">
        <f>C119</f>
        <v>0</v>
      </c>
      <c r="L119" s="206">
        <f t="shared" si="34"/>
        <v>0</v>
      </c>
      <c r="M119" s="134">
        <f>K119-L119</f>
        <v>0</v>
      </c>
      <c r="N119" s="91"/>
      <c r="O119" s="91"/>
      <c r="P119" s="91"/>
    </row>
    <row r="120" spans="1:52" ht="27.75" customHeight="1" x14ac:dyDescent="0.3">
      <c r="A120" s="496" t="s">
        <v>262</v>
      </c>
      <c r="B120" s="495">
        <v>2260051</v>
      </c>
      <c r="C120" s="289"/>
      <c r="D120" s="240">
        <f t="shared" si="59"/>
        <v>0</v>
      </c>
      <c r="E120" s="245">
        <f t="shared" si="57"/>
        <v>0</v>
      </c>
      <c r="F120" s="262" t="e">
        <f t="shared" si="40"/>
        <v>#DIV/0!</v>
      </c>
      <c r="G120" s="379">
        <f t="shared" si="58"/>
        <v>0</v>
      </c>
      <c r="H120" s="240"/>
      <c r="I120" s="212" t="e">
        <f t="shared" si="41"/>
        <v>#DIV/0!</v>
      </c>
      <c r="J120" s="206"/>
      <c r="K120" s="134"/>
      <c r="L120" s="206">
        <f t="shared" si="34"/>
        <v>0</v>
      </c>
      <c r="M120" s="134"/>
      <c r="N120" s="91"/>
      <c r="O120" s="91"/>
      <c r="P120" s="91"/>
    </row>
    <row r="121" spans="1:52" s="27" customFormat="1" ht="26.25" customHeight="1" x14ac:dyDescent="0.3">
      <c r="A121" s="496" t="s">
        <v>67</v>
      </c>
      <c r="B121" s="495">
        <v>2260521</v>
      </c>
      <c r="C121" s="481">
        <v>23626.560000000001</v>
      </c>
      <c r="D121" s="240">
        <f t="shared" si="59"/>
        <v>0</v>
      </c>
      <c r="E121" s="245">
        <f t="shared" si="57"/>
        <v>23626.560000000001</v>
      </c>
      <c r="F121" s="262">
        <f t="shared" si="40"/>
        <v>0</v>
      </c>
      <c r="G121" s="388">
        <f t="shared" si="58"/>
        <v>0</v>
      </c>
      <c r="H121" s="264"/>
      <c r="I121" s="212" t="e">
        <f t="shared" si="41"/>
        <v>#DIV/0!</v>
      </c>
      <c r="J121" s="206">
        <f t="shared" ref="J121:J139" si="60">G121-H121</f>
        <v>0</v>
      </c>
      <c r="K121" s="134">
        <f t="shared" ref="K121:K139" si="61">C121</f>
        <v>23626.560000000001</v>
      </c>
      <c r="L121" s="206">
        <f t="shared" si="34"/>
        <v>0</v>
      </c>
      <c r="M121" s="134">
        <f t="shared" ref="M121:M139" si="62">K121-L121</f>
        <v>23626.560000000001</v>
      </c>
      <c r="N121" s="112"/>
      <c r="O121" s="112"/>
      <c r="P121" s="112"/>
      <c r="Q121" s="102"/>
      <c r="R121" s="102"/>
      <c r="S121" s="102"/>
      <c r="T121" s="102"/>
      <c r="U121" s="102"/>
      <c r="V121" s="102"/>
      <c r="W121" s="102"/>
      <c r="X121" s="102"/>
      <c r="Y121" s="102"/>
      <c r="Z121" s="102"/>
      <c r="AA121" s="102"/>
      <c r="AB121" s="102"/>
      <c r="AC121" s="102"/>
      <c r="AD121" s="102"/>
      <c r="AE121" s="102"/>
      <c r="AF121" s="102"/>
      <c r="AG121" s="102"/>
      <c r="AH121" s="102"/>
      <c r="AI121" s="102"/>
      <c r="AJ121" s="102"/>
      <c r="AK121" s="102"/>
      <c r="AL121" s="102"/>
      <c r="AM121" s="102"/>
      <c r="AN121" s="102"/>
      <c r="AO121" s="102"/>
      <c r="AP121" s="102"/>
      <c r="AQ121" s="102"/>
      <c r="AR121" s="102"/>
      <c r="AS121" s="102"/>
      <c r="AT121" s="102"/>
      <c r="AU121" s="102"/>
      <c r="AV121" s="102"/>
      <c r="AW121" s="102"/>
      <c r="AX121" s="102"/>
      <c r="AY121" s="102"/>
      <c r="AZ121" s="102"/>
    </row>
    <row r="122" spans="1:52" s="16" customFormat="1" ht="28.5" customHeight="1" x14ac:dyDescent="0.3">
      <c r="A122" s="467" t="s">
        <v>68</v>
      </c>
      <c r="B122" s="497">
        <v>2910000</v>
      </c>
      <c r="C122" s="295">
        <v>825</v>
      </c>
      <c r="D122" s="294">
        <f>H122</f>
        <v>0</v>
      </c>
      <c r="E122" s="294">
        <f t="shared" ref="E122" si="63">C122-D122</f>
        <v>825</v>
      </c>
      <c r="F122" s="427">
        <f>D122/C122*100</f>
        <v>0</v>
      </c>
      <c r="G122" s="389">
        <f t="shared" si="58"/>
        <v>0</v>
      </c>
      <c r="H122" s="294"/>
      <c r="I122" s="294" t="e">
        <f t="shared" si="41"/>
        <v>#DIV/0!</v>
      </c>
      <c r="J122" s="206">
        <f t="shared" si="60"/>
        <v>0</v>
      </c>
      <c r="K122" s="134">
        <f t="shared" si="61"/>
        <v>825</v>
      </c>
      <c r="L122" s="206">
        <f t="shared" si="34"/>
        <v>0</v>
      </c>
      <c r="M122" s="134">
        <f t="shared" si="62"/>
        <v>825</v>
      </c>
      <c r="N122" s="106"/>
      <c r="O122" s="106"/>
      <c r="P122" s="106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</row>
    <row r="123" spans="1:52" s="67" customFormat="1" ht="24" customHeight="1" x14ac:dyDescent="0.35">
      <c r="A123" s="498" t="s">
        <v>24</v>
      </c>
      <c r="B123" s="499" t="s">
        <v>159</v>
      </c>
      <c r="C123" s="283">
        <f>C126+C128+C130+C132+C134+C136+C142+C124</f>
        <v>391347.20999999996</v>
      </c>
      <c r="D123" s="283">
        <f>D126+D128+D130+D132+D134+D136+D142+D124</f>
        <v>391347.20999999996</v>
      </c>
      <c r="E123" s="283">
        <f>E126+E128+E130+E132+E134+E136+E142+E124</f>
        <v>0</v>
      </c>
      <c r="F123" s="432">
        <f t="shared" ref="F123:F142" si="64">D123/C123*100</f>
        <v>100</v>
      </c>
      <c r="G123" s="390">
        <f>G126+G128+G130+G132+G134+G136+G142+G124</f>
        <v>362697.8</v>
      </c>
      <c r="H123" s="283">
        <f>H126+H128+H130+H132+H134+H136+H142+H124</f>
        <v>362697.8</v>
      </c>
      <c r="I123" s="283">
        <f t="shared" si="41"/>
        <v>100</v>
      </c>
      <c r="J123" s="206">
        <f t="shared" si="60"/>
        <v>0</v>
      </c>
      <c r="K123" s="134">
        <f t="shared" si="61"/>
        <v>391347.20999999996</v>
      </c>
      <c r="L123" s="206">
        <f t="shared" si="34"/>
        <v>-28649.409999999974</v>
      </c>
      <c r="M123" s="134">
        <f t="shared" si="62"/>
        <v>419996.61999999994</v>
      </c>
      <c r="N123" s="113"/>
      <c r="O123" s="113"/>
      <c r="P123" s="113"/>
      <c r="Q123" s="114"/>
      <c r="R123" s="114"/>
      <c r="S123" s="114"/>
      <c r="T123" s="114"/>
      <c r="U123" s="114"/>
      <c r="V123" s="114"/>
      <c r="W123" s="114"/>
      <c r="X123" s="114"/>
      <c r="Y123" s="114"/>
      <c r="Z123" s="114"/>
      <c r="AA123" s="114"/>
      <c r="AB123" s="114"/>
      <c r="AC123" s="114"/>
      <c r="AD123" s="114"/>
      <c r="AE123" s="114"/>
      <c r="AF123" s="114"/>
      <c r="AG123" s="114"/>
      <c r="AH123" s="114"/>
      <c r="AI123" s="114"/>
      <c r="AJ123" s="114"/>
      <c r="AK123" s="114"/>
      <c r="AL123" s="114"/>
      <c r="AM123" s="114"/>
      <c r="AN123" s="114"/>
      <c r="AO123" s="114"/>
      <c r="AP123" s="114"/>
      <c r="AQ123" s="114"/>
      <c r="AR123" s="114"/>
      <c r="AS123" s="114"/>
      <c r="AT123" s="114"/>
      <c r="AU123" s="114"/>
      <c r="AV123" s="114"/>
      <c r="AW123" s="114"/>
      <c r="AX123" s="114"/>
      <c r="AY123" s="114"/>
      <c r="AZ123" s="114"/>
    </row>
    <row r="124" spans="1:52" s="28" customFormat="1" ht="24" customHeight="1" x14ac:dyDescent="0.3">
      <c r="A124" s="475" t="s">
        <v>152</v>
      </c>
      <c r="B124" s="468">
        <v>340</v>
      </c>
      <c r="C124" s="278">
        <f>C125</f>
        <v>0</v>
      </c>
      <c r="D124" s="278">
        <f>D125</f>
        <v>0</v>
      </c>
      <c r="E124" s="278">
        <f>E125</f>
        <v>0</v>
      </c>
      <c r="F124" s="427" t="e">
        <f t="shared" si="64"/>
        <v>#DIV/0!</v>
      </c>
      <c r="G124" s="384">
        <f>G125</f>
        <v>0</v>
      </c>
      <c r="H124" s="278">
        <f>H125</f>
        <v>0</v>
      </c>
      <c r="I124" s="278" t="e">
        <f t="shared" si="41"/>
        <v>#DIV/0!</v>
      </c>
      <c r="J124" s="206">
        <f t="shared" si="60"/>
        <v>0</v>
      </c>
      <c r="K124" s="134">
        <f t="shared" si="61"/>
        <v>0</v>
      </c>
      <c r="L124" s="206">
        <f t="shared" si="34"/>
        <v>0</v>
      </c>
      <c r="M124" s="134">
        <f t="shared" si="62"/>
        <v>0</v>
      </c>
      <c r="N124" s="115"/>
      <c r="O124" s="115"/>
      <c r="P124" s="115"/>
    </row>
    <row r="125" spans="1:52" s="24" customFormat="1" ht="36" customHeight="1" x14ac:dyDescent="0.25">
      <c r="A125" s="489" t="s">
        <v>61</v>
      </c>
      <c r="B125" s="500">
        <v>3400045</v>
      </c>
      <c r="C125" s="293"/>
      <c r="D125" s="292">
        <f>H125</f>
        <v>0</v>
      </c>
      <c r="E125" s="292">
        <f>C125-D125</f>
        <v>0</v>
      </c>
      <c r="F125" s="262" t="e">
        <f>D125/C125*100</f>
        <v>#DIV/0!</v>
      </c>
      <c r="G125" s="387">
        <f>H125</f>
        <v>0</v>
      </c>
      <c r="H125" s="292"/>
      <c r="I125" s="292" t="e">
        <f t="shared" si="41"/>
        <v>#DIV/0!</v>
      </c>
      <c r="J125" s="206">
        <f t="shared" si="60"/>
        <v>0</v>
      </c>
      <c r="K125" s="134">
        <f t="shared" si="61"/>
        <v>0</v>
      </c>
      <c r="L125" s="206">
        <f t="shared" si="34"/>
        <v>0</v>
      </c>
      <c r="M125" s="134">
        <f t="shared" si="62"/>
        <v>0</v>
      </c>
      <c r="N125" s="107"/>
      <c r="O125" s="107"/>
      <c r="P125" s="107"/>
      <c r="Q125" s="108"/>
      <c r="R125" s="108"/>
      <c r="S125" s="108"/>
      <c r="T125" s="108"/>
      <c r="U125" s="108"/>
      <c r="V125" s="108"/>
      <c r="W125" s="108"/>
      <c r="X125" s="108"/>
      <c r="Y125" s="108"/>
      <c r="Z125" s="108"/>
      <c r="AA125" s="108"/>
      <c r="AB125" s="108"/>
      <c r="AC125" s="108"/>
      <c r="AD125" s="108"/>
      <c r="AE125" s="108"/>
      <c r="AF125" s="108"/>
      <c r="AG125" s="108"/>
      <c r="AH125" s="108"/>
      <c r="AI125" s="108"/>
      <c r="AJ125" s="108"/>
      <c r="AK125" s="108"/>
      <c r="AL125" s="108"/>
      <c r="AM125" s="108"/>
      <c r="AN125" s="108"/>
      <c r="AO125" s="108"/>
      <c r="AP125" s="108"/>
      <c r="AQ125" s="108"/>
      <c r="AR125" s="108"/>
      <c r="AS125" s="108"/>
      <c r="AT125" s="108"/>
      <c r="AU125" s="108"/>
      <c r="AV125" s="108"/>
      <c r="AW125" s="108"/>
      <c r="AX125" s="108"/>
      <c r="AY125" s="108"/>
      <c r="AZ125" s="108"/>
    </row>
    <row r="126" spans="1:52" s="28" customFormat="1" ht="31.5" x14ac:dyDescent="0.3">
      <c r="A126" s="475" t="s">
        <v>153</v>
      </c>
      <c r="B126" s="468">
        <v>341</v>
      </c>
      <c r="C126" s="278">
        <f>C127</f>
        <v>28649.41</v>
      </c>
      <c r="D126" s="278">
        <f>D127</f>
        <v>28649.41</v>
      </c>
      <c r="E126" s="278">
        <f>E127</f>
        <v>0</v>
      </c>
      <c r="F126" s="427">
        <f t="shared" si="64"/>
        <v>100</v>
      </c>
      <c r="G126" s="384">
        <f>G127</f>
        <v>0</v>
      </c>
      <c r="H126" s="278">
        <f>H127</f>
        <v>0</v>
      </c>
      <c r="I126" s="278" t="e">
        <f t="shared" si="41"/>
        <v>#DIV/0!</v>
      </c>
      <c r="J126" s="206">
        <f t="shared" si="60"/>
        <v>0</v>
      </c>
      <c r="K126" s="134">
        <f t="shared" si="61"/>
        <v>28649.41</v>
      </c>
      <c r="L126" s="206">
        <f t="shared" si="34"/>
        <v>-28649.41</v>
      </c>
      <c r="M126" s="134">
        <f t="shared" si="62"/>
        <v>57298.82</v>
      </c>
      <c r="N126" s="115"/>
      <c r="O126" s="115"/>
      <c r="P126" s="115"/>
      <c r="Q126" s="102"/>
      <c r="R126" s="102"/>
      <c r="S126" s="102"/>
      <c r="T126" s="102"/>
      <c r="U126" s="102"/>
      <c r="V126" s="102"/>
      <c r="W126" s="102"/>
      <c r="X126" s="102"/>
      <c r="Y126" s="102"/>
      <c r="Z126" s="102"/>
      <c r="AA126" s="102"/>
      <c r="AB126" s="102"/>
      <c r="AC126" s="102"/>
      <c r="AD126" s="102"/>
      <c r="AE126" s="102"/>
      <c r="AF126" s="102"/>
      <c r="AG126" s="102"/>
      <c r="AH126" s="102"/>
      <c r="AI126" s="102"/>
      <c r="AJ126" s="102"/>
      <c r="AK126" s="102"/>
      <c r="AL126" s="102"/>
      <c r="AM126" s="102"/>
      <c r="AN126" s="102"/>
      <c r="AO126" s="102"/>
      <c r="AP126" s="102"/>
      <c r="AQ126" s="102"/>
      <c r="AR126" s="102"/>
      <c r="AS126" s="102"/>
      <c r="AT126" s="102"/>
      <c r="AU126" s="102"/>
      <c r="AV126" s="102"/>
      <c r="AW126" s="102"/>
      <c r="AX126" s="102"/>
      <c r="AY126" s="102"/>
      <c r="AZ126" s="102"/>
    </row>
    <row r="127" spans="1:52" s="21" customFormat="1" ht="31.5" x14ac:dyDescent="0.3">
      <c r="A127" s="472" t="s">
        <v>69</v>
      </c>
      <c r="B127" s="485">
        <v>3410001</v>
      </c>
      <c r="C127" s="289">
        <v>28649.41</v>
      </c>
      <c r="D127" s="245">
        <v>28649.41</v>
      </c>
      <c r="E127" s="245">
        <f>C127-D127</f>
        <v>0</v>
      </c>
      <c r="F127" s="262">
        <f>D127/C127*100</f>
        <v>100</v>
      </c>
      <c r="G127" s="381">
        <f>H127</f>
        <v>0</v>
      </c>
      <c r="H127" s="245"/>
      <c r="I127" s="245" t="e">
        <f t="shared" si="41"/>
        <v>#DIV/0!</v>
      </c>
      <c r="J127" s="206">
        <f t="shared" si="60"/>
        <v>0</v>
      </c>
      <c r="K127" s="134">
        <f t="shared" si="61"/>
        <v>28649.41</v>
      </c>
      <c r="L127" s="206">
        <f t="shared" si="34"/>
        <v>-28649.41</v>
      </c>
      <c r="M127" s="134">
        <f t="shared" si="62"/>
        <v>57298.82</v>
      </c>
      <c r="N127" s="103"/>
      <c r="O127" s="103"/>
      <c r="P127" s="103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</row>
    <row r="128" spans="1:52" s="29" customFormat="1" ht="18.75" x14ac:dyDescent="0.3">
      <c r="A128" s="501" t="s">
        <v>154</v>
      </c>
      <c r="B128" s="502">
        <v>342</v>
      </c>
      <c r="C128" s="273">
        <f>C129</f>
        <v>0</v>
      </c>
      <c r="D128" s="273">
        <f>D129</f>
        <v>0</v>
      </c>
      <c r="E128" s="273">
        <f>E129</f>
        <v>0</v>
      </c>
      <c r="F128" s="427" t="e">
        <f t="shared" si="64"/>
        <v>#DIV/0!</v>
      </c>
      <c r="G128" s="391">
        <f>G129</f>
        <v>0</v>
      </c>
      <c r="H128" s="273">
        <f>H129</f>
        <v>0</v>
      </c>
      <c r="I128" s="273" t="e">
        <f t="shared" si="41"/>
        <v>#DIV/0!</v>
      </c>
      <c r="J128" s="206">
        <f t="shared" si="60"/>
        <v>0</v>
      </c>
      <c r="K128" s="134">
        <f t="shared" si="61"/>
        <v>0</v>
      </c>
      <c r="L128" s="206">
        <f t="shared" si="34"/>
        <v>0</v>
      </c>
      <c r="M128" s="134">
        <f t="shared" si="62"/>
        <v>0</v>
      </c>
      <c r="N128" s="106"/>
      <c r="O128" s="106"/>
      <c r="P128" s="106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</row>
    <row r="129" spans="1:52" s="25" customFormat="1" ht="33" customHeight="1" x14ac:dyDescent="0.3">
      <c r="A129" s="503" t="s">
        <v>70</v>
      </c>
      <c r="B129" s="504">
        <v>3420000</v>
      </c>
      <c r="C129" s="291"/>
      <c r="D129" s="265">
        <f>H129</f>
        <v>0</v>
      </c>
      <c r="E129" s="265">
        <f>C129-D129</f>
        <v>0</v>
      </c>
      <c r="F129" s="262" t="e">
        <f>D129/C129*100</f>
        <v>#DIV/0!</v>
      </c>
      <c r="G129" s="386">
        <f>H129</f>
        <v>0</v>
      </c>
      <c r="H129" s="265"/>
      <c r="I129" s="265" t="e">
        <f t="shared" si="41"/>
        <v>#DIV/0!</v>
      </c>
      <c r="J129" s="206">
        <f t="shared" si="60"/>
        <v>0</v>
      </c>
      <c r="K129" s="134">
        <f t="shared" si="61"/>
        <v>0</v>
      </c>
      <c r="L129" s="206">
        <f t="shared" si="34"/>
        <v>0</v>
      </c>
      <c r="M129" s="134">
        <f t="shared" si="62"/>
        <v>0</v>
      </c>
      <c r="N129" s="116"/>
      <c r="O129" s="116"/>
      <c r="P129" s="116"/>
    </row>
    <row r="130" spans="1:52" s="30" customFormat="1" ht="33" customHeight="1" x14ac:dyDescent="0.3">
      <c r="A130" s="505" t="s">
        <v>155</v>
      </c>
      <c r="B130" s="506">
        <v>343</v>
      </c>
      <c r="C130" s="290">
        <f>C131</f>
        <v>28166</v>
      </c>
      <c r="D130" s="290">
        <f>D131</f>
        <v>28166</v>
      </c>
      <c r="E130" s="290">
        <f>E131</f>
        <v>0</v>
      </c>
      <c r="F130" s="427">
        <f t="shared" si="64"/>
        <v>100</v>
      </c>
      <c r="G130" s="392">
        <f>G131</f>
        <v>28166</v>
      </c>
      <c r="H130" s="290">
        <f>H131</f>
        <v>28166</v>
      </c>
      <c r="I130" s="290">
        <f t="shared" si="41"/>
        <v>100</v>
      </c>
      <c r="J130" s="206">
        <f t="shared" si="60"/>
        <v>0</v>
      </c>
      <c r="K130" s="134">
        <f t="shared" si="61"/>
        <v>28166</v>
      </c>
      <c r="L130" s="206">
        <f t="shared" si="34"/>
        <v>0</v>
      </c>
      <c r="M130" s="134">
        <f t="shared" si="62"/>
        <v>28166</v>
      </c>
      <c r="N130" s="117"/>
      <c r="O130" s="117"/>
      <c r="P130" s="117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</row>
    <row r="131" spans="1:52" s="22" customFormat="1" ht="27" customHeight="1" x14ac:dyDescent="0.3">
      <c r="A131" s="472" t="s">
        <v>71</v>
      </c>
      <c r="B131" s="493">
        <v>3430002</v>
      </c>
      <c r="C131" s="289">
        <v>28166</v>
      </c>
      <c r="D131" s="265">
        <f>H131</f>
        <v>28166</v>
      </c>
      <c r="E131" s="265">
        <f>C131-D131</f>
        <v>0</v>
      </c>
      <c r="F131" s="262">
        <f>D131/C131*100</f>
        <v>100</v>
      </c>
      <c r="G131" s="386">
        <f>H131</f>
        <v>28166</v>
      </c>
      <c r="H131" s="265">
        <v>28166</v>
      </c>
      <c r="I131" s="265">
        <f t="shared" si="41"/>
        <v>100</v>
      </c>
      <c r="J131" s="206">
        <f t="shared" si="60"/>
        <v>0</v>
      </c>
      <c r="K131" s="134">
        <f t="shared" si="61"/>
        <v>28166</v>
      </c>
      <c r="L131" s="206">
        <f t="shared" si="34"/>
        <v>0</v>
      </c>
      <c r="M131" s="134">
        <f t="shared" si="62"/>
        <v>28166</v>
      </c>
      <c r="N131" s="104"/>
      <c r="O131" s="104"/>
      <c r="P131" s="104"/>
      <c r="Q131" s="105"/>
      <c r="R131" s="105"/>
      <c r="S131" s="105"/>
      <c r="T131" s="105"/>
      <c r="U131" s="105"/>
      <c r="V131" s="105"/>
      <c r="W131" s="105"/>
      <c r="X131" s="105"/>
      <c r="Y131" s="105"/>
      <c r="Z131" s="105"/>
      <c r="AA131" s="105"/>
      <c r="AB131" s="105"/>
      <c r="AC131" s="105"/>
      <c r="AD131" s="105"/>
      <c r="AE131" s="105"/>
      <c r="AF131" s="105"/>
      <c r="AG131" s="105"/>
      <c r="AH131" s="105"/>
      <c r="AI131" s="105"/>
      <c r="AJ131" s="105"/>
      <c r="AK131" s="105"/>
      <c r="AL131" s="105"/>
      <c r="AM131" s="105"/>
      <c r="AN131" s="105"/>
      <c r="AO131" s="105"/>
      <c r="AP131" s="105"/>
      <c r="AQ131" s="105"/>
      <c r="AR131" s="105"/>
      <c r="AS131" s="105"/>
      <c r="AT131" s="105"/>
      <c r="AU131" s="105"/>
      <c r="AV131" s="105"/>
      <c r="AW131" s="105"/>
      <c r="AX131" s="105"/>
      <c r="AY131" s="105"/>
      <c r="AZ131" s="105"/>
    </row>
    <row r="132" spans="1:52" s="30" customFormat="1" ht="27" customHeight="1" x14ac:dyDescent="0.3">
      <c r="A132" s="501" t="s">
        <v>156</v>
      </c>
      <c r="B132" s="507">
        <v>344</v>
      </c>
      <c r="C132" s="273">
        <f>C133</f>
        <v>230525.8</v>
      </c>
      <c r="D132" s="273">
        <f>D133</f>
        <v>230525.8</v>
      </c>
      <c r="E132" s="273">
        <f>E133</f>
        <v>0</v>
      </c>
      <c r="F132" s="427">
        <f t="shared" si="64"/>
        <v>100</v>
      </c>
      <c r="G132" s="391">
        <f>G133</f>
        <v>230525.8</v>
      </c>
      <c r="H132" s="273">
        <f>H133</f>
        <v>230525.8</v>
      </c>
      <c r="I132" s="273">
        <f t="shared" si="41"/>
        <v>100</v>
      </c>
      <c r="J132" s="206">
        <f t="shared" si="60"/>
        <v>0</v>
      </c>
      <c r="K132" s="134">
        <f t="shared" si="61"/>
        <v>230525.8</v>
      </c>
      <c r="L132" s="206">
        <f t="shared" si="34"/>
        <v>0</v>
      </c>
      <c r="M132" s="134">
        <f t="shared" si="62"/>
        <v>230525.8</v>
      </c>
      <c r="N132" s="117"/>
      <c r="O132" s="117"/>
      <c r="P132" s="117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</row>
    <row r="133" spans="1:52" s="22" customFormat="1" ht="18.75" x14ac:dyDescent="0.3">
      <c r="A133" s="508" t="s">
        <v>72</v>
      </c>
      <c r="B133" s="493">
        <v>3440000</v>
      </c>
      <c r="C133" s="289">
        <v>230525.8</v>
      </c>
      <c r="D133" s="265">
        <f>H133</f>
        <v>230525.8</v>
      </c>
      <c r="E133" s="265">
        <f>C133-D133</f>
        <v>0</v>
      </c>
      <c r="F133" s="262">
        <f>D133/C133*100</f>
        <v>100</v>
      </c>
      <c r="G133" s="386">
        <f>H133</f>
        <v>230525.8</v>
      </c>
      <c r="H133" s="265">
        <v>230525.8</v>
      </c>
      <c r="I133" s="265">
        <f t="shared" si="41"/>
        <v>100</v>
      </c>
      <c r="J133" s="206">
        <f t="shared" si="60"/>
        <v>0</v>
      </c>
      <c r="K133" s="134">
        <f t="shared" si="61"/>
        <v>230525.8</v>
      </c>
      <c r="L133" s="206">
        <f t="shared" ref="L133:L203" si="65">H133-D133</f>
        <v>0</v>
      </c>
      <c r="M133" s="134">
        <f t="shared" si="62"/>
        <v>230525.8</v>
      </c>
      <c r="N133" s="104"/>
      <c r="O133" s="104"/>
      <c r="P133" s="104"/>
      <c r="Q133" s="105"/>
      <c r="R133" s="105"/>
      <c r="S133" s="105"/>
      <c r="T133" s="105"/>
      <c r="U133" s="105"/>
      <c r="V133" s="105"/>
      <c r="W133" s="105"/>
      <c r="X133" s="105"/>
      <c r="Y133" s="105"/>
      <c r="Z133" s="105"/>
      <c r="AA133" s="105"/>
      <c r="AB133" s="105"/>
      <c r="AC133" s="105"/>
      <c r="AD133" s="105"/>
      <c r="AE133" s="105"/>
      <c r="AF133" s="105"/>
      <c r="AG133" s="105"/>
      <c r="AH133" s="105"/>
      <c r="AI133" s="105"/>
      <c r="AJ133" s="105"/>
      <c r="AK133" s="105"/>
      <c r="AL133" s="105"/>
      <c r="AM133" s="105"/>
      <c r="AN133" s="105"/>
      <c r="AO133" s="105"/>
      <c r="AP133" s="105"/>
      <c r="AQ133" s="105"/>
      <c r="AR133" s="105"/>
      <c r="AS133" s="105"/>
      <c r="AT133" s="105"/>
      <c r="AU133" s="105"/>
      <c r="AV133" s="105"/>
      <c r="AW133" s="105"/>
      <c r="AX133" s="105"/>
      <c r="AY133" s="105"/>
      <c r="AZ133" s="105"/>
    </row>
    <row r="134" spans="1:52" s="30" customFormat="1" ht="18.75" x14ac:dyDescent="0.3">
      <c r="A134" s="509" t="s">
        <v>157</v>
      </c>
      <c r="B134" s="507">
        <v>345</v>
      </c>
      <c r="C134" s="273">
        <f>C135</f>
        <v>0</v>
      </c>
      <c r="D134" s="273">
        <f>D135</f>
        <v>0</v>
      </c>
      <c r="E134" s="273">
        <f>E135</f>
        <v>0</v>
      </c>
      <c r="F134" s="427" t="e">
        <f t="shared" si="64"/>
        <v>#DIV/0!</v>
      </c>
      <c r="G134" s="391">
        <f>G135</f>
        <v>0</v>
      </c>
      <c r="H134" s="273">
        <f>H135</f>
        <v>0</v>
      </c>
      <c r="I134" s="273" t="e">
        <f t="shared" si="41"/>
        <v>#DIV/0!</v>
      </c>
      <c r="J134" s="206">
        <f t="shared" si="60"/>
        <v>0</v>
      </c>
      <c r="K134" s="134">
        <f t="shared" si="61"/>
        <v>0</v>
      </c>
      <c r="L134" s="206">
        <f t="shared" si="65"/>
        <v>0</v>
      </c>
      <c r="M134" s="134">
        <f t="shared" si="62"/>
        <v>0</v>
      </c>
      <c r="N134" s="117"/>
      <c r="O134" s="117"/>
      <c r="P134" s="117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</row>
    <row r="135" spans="1:52" s="22" customFormat="1" ht="18.75" x14ac:dyDescent="0.3">
      <c r="A135" s="472" t="s">
        <v>73</v>
      </c>
      <c r="B135" s="493">
        <v>3450000</v>
      </c>
      <c r="C135" s="289"/>
      <c r="D135" s="265">
        <f>H135</f>
        <v>0</v>
      </c>
      <c r="E135" s="265">
        <f>C135-D135</f>
        <v>0</v>
      </c>
      <c r="F135" s="262" t="e">
        <f>D135/C135*100</f>
        <v>#DIV/0!</v>
      </c>
      <c r="G135" s="386">
        <f>H135</f>
        <v>0</v>
      </c>
      <c r="H135" s="265"/>
      <c r="I135" s="265" t="e">
        <f t="shared" si="41"/>
        <v>#DIV/0!</v>
      </c>
      <c r="J135" s="206">
        <f t="shared" si="60"/>
        <v>0</v>
      </c>
      <c r="K135" s="134">
        <f t="shared" si="61"/>
        <v>0</v>
      </c>
      <c r="L135" s="206">
        <f t="shared" si="65"/>
        <v>0</v>
      </c>
      <c r="M135" s="134">
        <f t="shared" si="62"/>
        <v>0</v>
      </c>
      <c r="N135" s="104"/>
      <c r="O135" s="104"/>
      <c r="P135" s="104"/>
      <c r="Q135" s="105"/>
      <c r="R135" s="105"/>
      <c r="S135" s="105"/>
      <c r="T135" s="105"/>
      <c r="U135" s="105"/>
      <c r="V135" s="105"/>
      <c r="W135" s="105"/>
      <c r="X135" s="105"/>
      <c r="Y135" s="105"/>
      <c r="Z135" s="105"/>
      <c r="AA135" s="105"/>
      <c r="AB135" s="105"/>
      <c r="AC135" s="105"/>
      <c r="AD135" s="105"/>
      <c r="AE135" s="105"/>
      <c r="AF135" s="105"/>
      <c r="AG135" s="105"/>
      <c r="AH135" s="105"/>
      <c r="AI135" s="105"/>
      <c r="AJ135" s="105"/>
      <c r="AK135" s="105"/>
      <c r="AL135" s="105"/>
      <c r="AM135" s="105"/>
      <c r="AN135" s="105"/>
      <c r="AO135" s="105"/>
      <c r="AP135" s="105"/>
      <c r="AQ135" s="105"/>
      <c r="AR135" s="105"/>
      <c r="AS135" s="105"/>
      <c r="AT135" s="105"/>
      <c r="AU135" s="105"/>
      <c r="AV135" s="105"/>
      <c r="AW135" s="105"/>
      <c r="AX135" s="105"/>
      <c r="AY135" s="105"/>
      <c r="AZ135" s="105"/>
    </row>
    <row r="136" spans="1:52" s="30" customFormat="1" ht="18.75" x14ac:dyDescent="0.3">
      <c r="A136" s="501" t="s">
        <v>152</v>
      </c>
      <c r="B136" s="507">
        <v>346</v>
      </c>
      <c r="C136" s="273">
        <f>SUM(C137:C141)</f>
        <v>100006</v>
      </c>
      <c r="D136" s="273">
        <f>SUM(D137:D141)</f>
        <v>100006</v>
      </c>
      <c r="E136" s="273">
        <f>SUM(E137:E141)</f>
        <v>0</v>
      </c>
      <c r="F136" s="427">
        <f t="shared" si="64"/>
        <v>100</v>
      </c>
      <c r="G136" s="391">
        <f>SUM(G137:G141)</f>
        <v>100006</v>
      </c>
      <c r="H136" s="273">
        <f>SUM(H137:H141)</f>
        <v>100006</v>
      </c>
      <c r="I136" s="273">
        <f t="shared" si="41"/>
        <v>100</v>
      </c>
      <c r="J136" s="206">
        <f t="shared" si="60"/>
        <v>0</v>
      </c>
      <c r="K136" s="134">
        <f t="shared" si="61"/>
        <v>100006</v>
      </c>
      <c r="L136" s="206">
        <f t="shared" si="65"/>
        <v>0</v>
      </c>
      <c r="M136" s="134">
        <f t="shared" si="62"/>
        <v>100006</v>
      </c>
      <c r="N136" s="117"/>
      <c r="O136" s="117"/>
      <c r="P136" s="117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</row>
    <row r="137" spans="1:52" s="22" customFormat="1" ht="54.75" customHeight="1" x14ac:dyDescent="0.3">
      <c r="A137" s="472" t="s">
        <v>74</v>
      </c>
      <c r="B137" s="493">
        <v>3460022</v>
      </c>
      <c r="C137" s="289">
        <v>50005</v>
      </c>
      <c r="D137" s="265">
        <f t="shared" ref="D137:D141" si="66">H137</f>
        <v>50005</v>
      </c>
      <c r="E137" s="265">
        <f t="shared" ref="E137:E141" si="67">C137-D137</f>
        <v>0</v>
      </c>
      <c r="F137" s="262">
        <f t="shared" si="64"/>
        <v>100</v>
      </c>
      <c r="G137" s="386">
        <f t="shared" ref="G137:G141" si="68">H137</f>
        <v>50005</v>
      </c>
      <c r="H137" s="265">
        <v>50005</v>
      </c>
      <c r="I137" s="265">
        <f t="shared" si="41"/>
        <v>100</v>
      </c>
      <c r="J137" s="206">
        <f t="shared" si="60"/>
        <v>0</v>
      </c>
      <c r="K137" s="134">
        <f t="shared" si="61"/>
        <v>50005</v>
      </c>
      <c r="L137" s="206">
        <f t="shared" si="65"/>
        <v>0</v>
      </c>
      <c r="M137" s="134">
        <f t="shared" si="62"/>
        <v>50005</v>
      </c>
      <c r="N137" s="104"/>
      <c r="O137" s="104"/>
      <c r="P137" s="104"/>
      <c r="Q137" s="105"/>
      <c r="R137" s="105"/>
      <c r="S137" s="105"/>
      <c r="T137" s="105"/>
      <c r="U137" s="105"/>
      <c r="V137" s="105"/>
      <c r="W137" s="105"/>
      <c r="X137" s="105"/>
      <c r="Y137" s="105"/>
      <c r="Z137" s="105"/>
      <c r="AA137" s="105"/>
      <c r="AB137" s="105"/>
      <c r="AC137" s="105"/>
      <c r="AD137" s="105"/>
      <c r="AE137" s="105"/>
      <c r="AF137" s="105"/>
      <c r="AG137" s="105"/>
      <c r="AH137" s="105"/>
      <c r="AI137" s="105"/>
      <c r="AJ137" s="105"/>
      <c r="AK137" s="105"/>
      <c r="AL137" s="105"/>
      <c r="AM137" s="105"/>
      <c r="AN137" s="105"/>
      <c r="AO137" s="105"/>
      <c r="AP137" s="105"/>
      <c r="AQ137" s="105"/>
      <c r="AR137" s="105"/>
      <c r="AS137" s="105"/>
      <c r="AT137" s="105"/>
      <c r="AU137" s="105"/>
      <c r="AV137" s="105"/>
      <c r="AW137" s="105"/>
      <c r="AX137" s="105"/>
      <c r="AY137" s="105"/>
      <c r="AZ137" s="105"/>
    </row>
    <row r="138" spans="1:52" s="40" customFormat="1" ht="57" customHeight="1" x14ac:dyDescent="0.3">
      <c r="A138" s="510" t="s">
        <v>75</v>
      </c>
      <c r="B138" s="488">
        <v>3460024</v>
      </c>
      <c r="C138" s="481"/>
      <c r="D138" s="265">
        <f t="shared" si="66"/>
        <v>0</v>
      </c>
      <c r="E138" s="265">
        <f t="shared" si="67"/>
        <v>0</v>
      </c>
      <c r="F138" s="262" t="e">
        <f t="shared" si="64"/>
        <v>#DIV/0!</v>
      </c>
      <c r="G138" s="379">
        <f t="shared" si="68"/>
        <v>0</v>
      </c>
      <c r="H138" s="240"/>
      <c r="I138" s="265" t="e">
        <f t="shared" si="41"/>
        <v>#DIV/0!</v>
      </c>
      <c r="J138" s="206">
        <f t="shared" si="60"/>
        <v>0</v>
      </c>
      <c r="K138" s="134">
        <f t="shared" si="61"/>
        <v>0</v>
      </c>
      <c r="L138" s="206">
        <f t="shared" si="65"/>
        <v>0</v>
      </c>
      <c r="M138" s="134">
        <f t="shared" si="62"/>
        <v>0</v>
      </c>
      <c r="N138" s="118"/>
      <c r="O138" s="118"/>
      <c r="P138" s="118"/>
      <c r="Q138" s="119"/>
      <c r="R138" s="119"/>
      <c r="S138" s="119"/>
      <c r="T138" s="119"/>
      <c r="U138" s="119"/>
      <c r="V138" s="119"/>
      <c r="W138" s="119"/>
      <c r="X138" s="119"/>
      <c r="Y138" s="119"/>
      <c r="Z138" s="119"/>
      <c r="AA138" s="119"/>
      <c r="AB138" s="119"/>
      <c r="AC138" s="119"/>
      <c r="AD138" s="119"/>
      <c r="AE138" s="119"/>
      <c r="AF138" s="119"/>
      <c r="AG138" s="119"/>
      <c r="AH138" s="119"/>
      <c r="AI138" s="119"/>
      <c r="AJ138" s="119"/>
      <c r="AK138" s="119"/>
      <c r="AL138" s="119"/>
      <c r="AM138" s="119"/>
      <c r="AN138" s="119"/>
      <c r="AO138" s="119"/>
      <c r="AP138" s="119"/>
      <c r="AQ138" s="119"/>
      <c r="AR138" s="119"/>
      <c r="AS138" s="119"/>
      <c r="AT138" s="119"/>
      <c r="AU138" s="119"/>
      <c r="AV138" s="119"/>
      <c r="AW138" s="119"/>
      <c r="AX138" s="119"/>
      <c r="AY138" s="119"/>
      <c r="AZ138" s="119"/>
    </row>
    <row r="139" spans="1:52" s="22" customFormat="1" ht="24.75" customHeight="1" x14ac:dyDescent="0.3">
      <c r="A139" s="511" t="s">
        <v>76</v>
      </c>
      <c r="B139" s="512">
        <v>3460030</v>
      </c>
      <c r="C139" s="289">
        <v>50001</v>
      </c>
      <c r="D139" s="265">
        <f t="shared" si="66"/>
        <v>50001</v>
      </c>
      <c r="E139" s="265">
        <f t="shared" si="67"/>
        <v>0</v>
      </c>
      <c r="F139" s="262">
        <f t="shared" si="64"/>
        <v>100</v>
      </c>
      <c r="G139" s="386">
        <f t="shared" si="68"/>
        <v>50001</v>
      </c>
      <c r="H139" s="265">
        <v>50001</v>
      </c>
      <c r="I139" s="265">
        <f t="shared" si="41"/>
        <v>100</v>
      </c>
      <c r="J139" s="206">
        <f t="shared" si="60"/>
        <v>0</v>
      </c>
      <c r="K139" s="134">
        <f t="shared" si="61"/>
        <v>50001</v>
      </c>
      <c r="L139" s="206">
        <f t="shared" si="65"/>
        <v>0</v>
      </c>
      <c r="M139" s="134">
        <f t="shared" si="62"/>
        <v>50001</v>
      </c>
      <c r="N139" s="104"/>
      <c r="O139" s="104"/>
      <c r="P139" s="104"/>
      <c r="Q139" s="105"/>
      <c r="R139" s="105"/>
      <c r="S139" s="105"/>
      <c r="T139" s="105"/>
      <c r="U139" s="105"/>
      <c r="V139" s="105"/>
      <c r="W139" s="105"/>
      <c r="X139" s="105"/>
      <c r="Y139" s="105"/>
      <c r="Z139" s="105"/>
      <c r="AA139" s="105"/>
      <c r="AB139" s="105"/>
      <c r="AC139" s="105"/>
      <c r="AD139" s="105"/>
      <c r="AE139" s="105"/>
      <c r="AF139" s="105"/>
      <c r="AG139" s="105"/>
      <c r="AH139" s="105"/>
      <c r="AI139" s="105"/>
      <c r="AJ139" s="105"/>
      <c r="AK139" s="105"/>
      <c r="AL139" s="105"/>
      <c r="AM139" s="105"/>
      <c r="AN139" s="105"/>
      <c r="AO139" s="105"/>
      <c r="AP139" s="105"/>
      <c r="AQ139" s="105"/>
      <c r="AR139" s="105"/>
      <c r="AS139" s="105"/>
      <c r="AT139" s="105"/>
      <c r="AU139" s="105"/>
      <c r="AV139" s="105"/>
      <c r="AW139" s="105"/>
      <c r="AX139" s="105"/>
      <c r="AY139" s="105"/>
      <c r="AZ139" s="105"/>
    </row>
    <row r="140" spans="1:52" s="22" customFormat="1" ht="24.75" customHeight="1" x14ac:dyDescent="0.3">
      <c r="A140" s="511" t="s">
        <v>275</v>
      </c>
      <c r="B140" s="512">
        <v>3460034</v>
      </c>
      <c r="C140" s="289"/>
      <c r="D140" s="265">
        <f t="shared" si="66"/>
        <v>0</v>
      </c>
      <c r="E140" s="265">
        <f t="shared" si="67"/>
        <v>0</v>
      </c>
      <c r="F140" s="262" t="e">
        <f t="shared" si="64"/>
        <v>#DIV/0!</v>
      </c>
      <c r="G140" s="386">
        <f t="shared" si="68"/>
        <v>0</v>
      </c>
      <c r="H140" s="265"/>
      <c r="I140" s="265" t="e">
        <f t="shared" si="41"/>
        <v>#DIV/0!</v>
      </c>
      <c r="J140" s="206"/>
      <c r="K140" s="134"/>
      <c r="L140" s="206"/>
      <c r="M140" s="134"/>
      <c r="N140" s="104"/>
      <c r="O140" s="104"/>
      <c r="P140" s="104"/>
      <c r="Q140" s="105"/>
      <c r="R140" s="105"/>
      <c r="S140" s="105"/>
      <c r="T140" s="105"/>
      <c r="U140" s="105"/>
      <c r="V140" s="105"/>
      <c r="W140" s="105"/>
      <c r="X140" s="105"/>
      <c r="Y140" s="105"/>
      <c r="Z140" s="105"/>
      <c r="AA140" s="105"/>
      <c r="AB140" s="105"/>
      <c r="AC140" s="105"/>
      <c r="AD140" s="105"/>
      <c r="AE140" s="105"/>
      <c r="AF140" s="105"/>
      <c r="AG140" s="105"/>
      <c r="AH140" s="105"/>
      <c r="AI140" s="105"/>
      <c r="AJ140" s="105"/>
      <c r="AK140" s="105"/>
      <c r="AL140" s="105"/>
      <c r="AM140" s="105"/>
      <c r="AN140" s="105"/>
      <c r="AO140" s="105"/>
      <c r="AP140" s="105"/>
      <c r="AQ140" s="105"/>
      <c r="AR140" s="105"/>
      <c r="AS140" s="105"/>
      <c r="AT140" s="105"/>
      <c r="AU140" s="105"/>
      <c r="AV140" s="105"/>
      <c r="AW140" s="105"/>
      <c r="AX140" s="105"/>
      <c r="AY140" s="105"/>
      <c r="AZ140" s="105"/>
    </row>
    <row r="141" spans="1:52" s="22" customFormat="1" ht="33.75" customHeight="1" x14ac:dyDescent="0.3">
      <c r="A141" s="511" t="s">
        <v>255</v>
      </c>
      <c r="B141" s="512">
        <v>3460041</v>
      </c>
      <c r="C141" s="289"/>
      <c r="D141" s="265">
        <f t="shared" si="66"/>
        <v>0</v>
      </c>
      <c r="E141" s="265">
        <f t="shared" si="67"/>
        <v>0</v>
      </c>
      <c r="F141" s="262" t="e">
        <f t="shared" si="64"/>
        <v>#DIV/0!</v>
      </c>
      <c r="G141" s="386">
        <f t="shared" si="68"/>
        <v>0</v>
      </c>
      <c r="H141" s="265"/>
      <c r="I141" s="265" t="e">
        <f t="shared" si="41"/>
        <v>#DIV/0!</v>
      </c>
      <c r="J141" s="206"/>
      <c r="K141" s="134"/>
      <c r="L141" s="206">
        <f t="shared" si="65"/>
        <v>0</v>
      </c>
      <c r="M141" s="134"/>
      <c r="N141" s="104"/>
      <c r="O141" s="104"/>
      <c r="P141" s="104"/>
      <c r="Q141" s="105"/>
      <c r="R141" s="105"/>
      <c r="S141" s="105"/>
      <c r="T141" s="105"/>
      <c r="U141" s="105"/>
      <c r="V141" s="105"/>
      <c r="W141" s="105"/>
      <c r="X141" s="105"/>
      <c r="Y141" s="105"/>
      <c r="Z141" s="105"/>
      <c r="AA141" s="105"/>
      <c r="AB141" s="105"/>
      <c r="AC141" s="105"/>
      <c r="AD141" s="105"/>
      <c r="AE141" s="105"/>
      <c r="AF141" s="105"/>
      <c r="AG141" s="105"/>
      <c r="AH141" s="105"/>
      <c r="AI141" s="105"/>
      <c r="AJ141" s="105"/>
      <c r="AK141" s="105"/>
      <c r="AL141" s="105"/>
      <c r="AM141" s="105"/>
      <c r="AN141" s="105"/>
      <c r="AO141" s="105"/>
      <c r="AP141" s="105"/>
      <c r="AQ141" s="105"/>
      <c r="AR141" s="105"/>
      <c r="AS141" s="105"/>
      <c r="AT141" s="105"/>
      <c r="AU141" s="105"/>
      <c r="AV141" s="105"/>
      <c r="AW141" s="105"/>
      <c r="AX141" s="105"/>
      <c r="AY141" s="105"/>
      <c r="AZ141" s="105"/>
    </row>
    <row r="142" spans="1:52" s="41" customFormat="1" ht="18.75" x14ac:dyDescent="0.3">
      <c r="A142" s="352" t="s">
        <v>158</v>
      </c>
      <c r="B142" s="513">
        <v>349</v>
      </c>
      <c r="C142" s="257">
        <f>SUM(C143)</f>
        <v>4000</v>
      </c>
      <c r="D142" s="257">
        <f>D143</f>
        <v>4000</v>
      </c>
      <c r="E142" s="257">
        <f>E143</f>
        <v>0</v>
      </c>
      <c r="F142" s="427">
        <f t="shared" si="64"/>
        <v>100</v>
      </c>
      <c r="G142" s="393">
        <f>G143</f>
        <v>4000</v>
      </c>
      <c r="H142" s="257">
        <f>H143</f>
        <v>4000</v>
      </c>
      <c r="I142" s="257">
        <f t="shared" ref="I142:I205" si="69">H142/G142*100</f>
        <v>100</v>
      </c>
      <c r="J142" s="206">
        <f t="shared" ref="J142:J151" si="70">G142-H142</f>
        <v>0</v>
      </c>
      <c r="K142" s="134">
        <f t="shared" ref="K142:K151" si="71">C142</f>
        <v>4000</v>
      </c>
      <c r="L142" s="206">
        <f t="shared" si="65"/>
        <v>0</v>
      </c>
      <c r="M142" s="134">
        <f t="shared" ref="M142:M151" si="72">K142-L142</f>
        <v>4000</v>
      </c>
      <c r="N142" s="120"/>
      <c r="O142" s="120"/>
      <c r="P142" s="120"/>
      <c r="Q142" s="121"/>
      <c r="R142" s="121"/>
      <c r="S142" s="121"/>
      <c r="T142" s="121"/>
      <c r="U142" s="121"/>
      <c r="V142" s="121"/>
      <c r="W142" s="121"/>
      <c r="X142" s="121"/>
      <c r="Y142" s="121"/>
      <c r="Z142" s="121"/>
      <c r="AA142" s="121"/>
      <c r="AB142" s="121"/>
      <c r="AC142" s="121"/>
      <c r="AD142" s="121"/>
      <c r="AE142" s="121"/>
      <c r="AF142" s="121"/>
      <c r="AG142" s="121"/>
      <c r="AH142" s="121"/>
      <c r="AI142" s="121"/>
      <c r="AJ142" s="121"/>
      <c r="AK142" s="121"/>
      <c r="AL142" s="121"/>
      <c r="AM142" s="121"/>
      <c r="AN142" s="121"/>
      <c r="AO142" s="121"/>
      <c r="AP142" s="121"/>
      <c r="AQ142" s="121"/>
      <c r="AR142" s="121"/>
      <c r="AS142" s="121"/>
      <c r="AT142" s="121"/>
      <c r="AU142" s="121"/>
      <c r="AV142" s="121"/>
      <c r="AW142" s="121"/>
      <c r="AX142" s="121"/>
      <c r="AY142" s="121"/>
      <c r="AZ142" s="121"/>
    </row>
    <row r="143" spans="1:52" s="22" customFormat="1" ht="18.75" x14ac:dyDescent="0.3">
      <c r="A143" s="472" t="s">
        <v>77</v>
      </c>
      <c r="B143" s="493">
        <v>3490003</v>
      </c>
      <c r="C143" s="274">
        <v>4000</v>
      </c>
      <c r="D143" s="265">
        <f>H143</f>
        <v>4000</v>
      </c>
      <c r="E143" s="265">
        <f>C143-D143</f>
        <v>0</v>
      </c>
      <c r="F143" s="262">
        <f>D143/C143*100</f>
        <v>100</v>
      </c>
      <c r="G143" s="386">
        <f>H143</f>
        <v>4000</v>
      </c>
      <c r="H143" s="265">
        <v>4000</v>
      </c>
      <c r="I143" s="265">
        <f t="shared" si="69"/>
        <v>100</v>
      </c>
      <c r="J143" s="206">
        <f t="shared" si="70"/>
        <v>0</v>
      </c>
      <c r="K143" s="134">
        <f t="shared" si="71"/>
        <v>4000</v>
      </c>
      <c r="L143" s="206">
        <f t="shared" si="65"/>
        <v>0</v>
      </c>
      <c r="M143" s="134">
        <f t="shared" si="72"/>
        <v>4000</v>
      </c>
      <c r="N143" s="104"/>
      <c r="O143" s="104"/>
      <c r="P143" s="104"/>
      <c r="Q143" s="105"/>
      <c r="R143" s="105"/>
      <c r="S143" s="105"/>
      <c r="T143" s="105"/>
      <c r="U143" s="105"/>
      <c r="V143" s="105"/>
      <c r="W143" s="105"/>
      <c r="X143" s="105"/>
      <c r="Y143" s="105"/>
      <c r="Z143" s="105"/>
      <c r="AA143" s="105"/>
      <c r="AB143" s="105"/>
      <c r="AC143" s="105"/>
      <c r="AD143" s="105"/>
      <c r="AE143" s="105"/>
      <c r="AF143" s="105"/>
      <c r="AG143" s="105"/>
      <c r="AH143" s="105"/>
      <c r="AI143" s="105"/>
      <c r="AJ143" s="105"/>
      <c r="AK143" s="105"/>
      <c r="AL143" s="105"/>
      <c r="AM143" s="105"/>
      <c r="AN143" s="105"/>
      <c r="AO143" s="105"/>
      <c r="AP143" s="105"/>
      <c r="AQ143" s="105"/>
      <c r="AR143" s="105"/>
      <c r="AS143" s="105"/>
      <c r="AT143" s="105"/>
      <c r="AU143" s="105"/>
      <c r="AV143" s="105"/>
      <c r="AW143" s="105"/>
      <c r="AX143" s="105"/>
      <c r="AY143" s="105"/>
      <c r="AZ143" s="105"/>
    </row>
    <row r="144" spans="1:52" s="68" customFormat="1" ht="18.75" x14ac:dyDescent="0.25">
      <c r="A144" s="440" t="s">
        <v>160</v>
      </c>
      <c r="B144" s="514" t="s">
        <v>219</v>
      </c>
      <c r="C144" s="282">
        <f>C145+C155</f>
        <v>133875</v>
      </c>
      <c r="D144" s="282">
        <f>D145+D155</f>
        <v>133875</v>
      </c>
      <c r="E144" s="282">
        <f>E145+E155</f>
        <v>0</v>
      </c>
      <c r="F144" s="441">
        <f t="shared" ref="F144:F175" si="73">D144/C144*100</f>
        <v>100</v>
      </c>
      <c r="G144" s="394">
        <f>G145+G155</f>
        <v>133875</v>
      </c>
      <c r="H144" s="282">
        <f>H145+H155</f>
        <v>133875</v>
      </c>
      <c r="I144" s="282">
        <f t="shared" si="69"/>
        <v>100</v>
      </c>
      <c r="J144" s="206">
        <f t="shared" si="70"/>
        <v>0</v>
      </c>
      <c r="K144" s="134">
        <f t="shared" si="71"/>
        <v>133875</v>
      </c>
      <c r="L144" s="206">
        <f t="shared" si="65"/>
        <v>0</v>
      </c>
      <c r="M144" s="134">
        <f t="shared" si="72"/>
        <v>133875</v>
      </c>
      <c r="N144" s="288"/>
      <c r="O144" s="288"/>
      <c r="P144" s="288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</row>
    <row r="145" spans="1:52" s="16" customFormat="1" ht="23.25" customHeight="1" x14ac:dyDescent="0.3">
      <c r="A145" s="475" t="s">
        <v>13</v>
      </c>
      <c r="B145" s="468">
        <v>225</v>
      </c>
      <c r="C145" s="278">
        <f>SUM(C146:C153)</f>
        <v>133875</v>
      </c>
      <c r="D145" s="278">
        <f>SUM(D146:D153)</f>
        <v>133875</v>
      </c>
      <c r="E145" s="278">
        <f>SUM(E146:E153)</f>
        <v>0</v>
      </c>
      <c r="F145" s="427">
        <f t="shared" si="73"/>
        <v>100</v>
      </c>
      <c r="G145" s="384">
        <f>SUM(G146:G153)</f>
        <v>133875</v>
      </c>
      <c r="H145" s="278">
        <f>SUM(H146:H153)</f>
        <v>133875</v>
      </c>
      <c r="I145" s="278">
        <f t="shared" si="69"/>
        <v>100</v>
      </c>
      <c r="J145" s="206">
        <f t="shared" si="70"/>
        <v>0</v>
      </c>
      <c r="K145" s="134">
        <f t="shared" si="71"/>
        <v>133875</v>
      </c>
      <c r="L145" s="206">
        <f t="shared" si="65"/>
        <v>0</v>
      </c>
      <c r="M145" s="134">
        <f t="shared" si="72"/>
        <v>133875</v>
      </c>
      <c r="N145" s="106"/>
      <c r="O145" s="106"/>
      <c r="P145" s="106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</row>
    <row r="146" spans="1:52" s="40" customFormat="1" ht="18.75" x14ac:dyDescent="0.3">
      <c r="A146" s="515" t="s">
        <v>93</v>
      </c>
      <c r="B146" s="473">
        <v>2250069</v>
      </c>
      <c r="C146" s="261">
        <v>133875</v>
      </c>
      <c r="D146" s="240">
        <f t="shared" ref="D146:D154" si="74">H146</f>
        <v>133875</v>
      </c>
      <c r="E146" s="240">
        <f t="shared" ref="E146:E154" si="75">C146-D146</f>
        <v>0</v>
      </c>
      <c r="F146" s="262">
        <f t="shared" si="73"/>
        <v>100</v>
      </c>
      <c r="G146" s="379">
        <f t="shared" ref="G146:G154" si="76">H146</f>
        <v>133875</v>
      </c>
      <c r="H146" s="240">
        <v>133875</v>
      </c>
      <c r="I146" s="212">
        <f t="shared" si="69"/>
        <v>100</v>
      </c>
      <c r="J146" s="206">
        <f t="shared" si="70"/>
        <v>0</v>
      </c>
      <c r="K146" s="134">
        <f t="shared" si="71"/>
        <v>133875</v>
      </c>
      <c r="L146" s="206">
        <f t="shared" si="65"/>
        <v>0</v>
      </c>
      <c r="M146" s="134">
        <f t="shared" si="72"/>
        <v>133875</v>
      </c>
      <c r="N146" s="118"/>
      <c r="O146" s="118"/>
      <c r="P146" s="118"/>
      <c r="Q146" s="119"/>
      <c r="R146" s="119"/>
      <c r="S146" s="119"/>
      <c r="T146" s="119"/>
      <c r="U146" s="119"/>
      <c r="V146" s="119"/>
      <c r="W146" s="119"/>
      <c r="X146" s="119"/>
      <c r="Y146" s="119"/>
      <c r="Z146" s="119"/>
      <c r="AA146" s="119"/>
      <c r="AB146" s="119"/>
      <c r="AC146" s="119"/>
      <c r="AD146" s="119"/>
      <c r="AE146" s="119"/>
      <c r="AF146" s="119"/>
      <c r="AG146" s="119"/>
      <c r="AH146" s="119"/>
      <c r="AI146" s="119"/>
      <c r="AJ146" s="119"/>
      <c r="AK146" s="119"/>
      <c r="AL146" s="119"/>
      <c r="AM146" s="119"/>
      <c r="AN146" s="119"/>
      <c r="AO146" s="119"/>
      <c r="AP146" s="119"/>
      <c r="AQ146" s="119"/>
      <c r="AR146" s="119"/>
      <c r="AS146" s="119"/>
      <c r="AT146" s="119"/>
      <c r="AU146" s="119"/>
      <c r="AV146" s="119"/>
      <c r="AW146" s="119"/>
      <c r="AX146" s="119"/>
      <c r="AY146" s="119"/>
      <c r="AZ146" s="119"/>
    </row>
    <row r="147" spans="1:52" s="40" customFormat="1" ht="18.75" x14ac:dyDescent="0.3">
      <c r="A147" s="515" t="s">
        <v>94</v>
      </c>
      <c r="B147" s="473">
        <v>2250079</v>
      </c>
      <c r="C147" s="256"/>
      <c r="D147" s="240">
        <f t="shared" si="74"/>
        <v>0</v>
      </c>
      <c r="E147" s="240">
        <f t="shared" si="75"/>
        <v>0</v>
      </c>
      <c r="F147" s="262" t="e">
        <f t="shared" si="73"/>
        <v>#DIV/0!</v>
      </c>
      <c r="G147" s="379">
        <f t="shared" si="76"/>
        <v>0</v>
      </c>
      <c r="H147" s="240"/>
      <c r="I147" s="212" t="e">
        <f t="shared" si="69"/>
        <v>#DIV/0!</v>
      </c>
      <c r="J147" s="206">
        <f t="shared" si="70"/>
        <v>0</v>
      </c>
      <c r="K147" s="134">
        <f t="shared" si="71"/>
        <v>0</v>
      </c>
      <c r="L147" s="206">
        <f t="shared" si="65"/>
        <v>0</v>
      </c>
      <c r="M147" s="134">
        <f t="shared" si="72"/>
        <v>0</v>
      </c>
      <c r="N147" s="118"/>
      <c r="O147" s="118"/>
      <c r="P147" s="118"/>
      <c r="Q147" s="119"/>
      <c r="R147" s="119"/>
      <c r="S147" s="119"/>
      <c r="T147" s="119"/>
      <c r="U147" s="119"/>
      <c r="V147" s="119"/>
      <c r="W147" s="119"/>
      <c r="X147" s="119"/>
      <c r="Y147" s="119"/>
      <c r="Z147" s="119"/>
      <c r="AA147" s="119"/>
      <c r="AB147" s="119"/>
      <c r="AC147" s="119"/>
      <c r="AD147" s="119"/>
      <c r="AE147" s="119"/>
      <c r="AF147" s="119"/>
      <c r="AG147" s="119"/>
      <c r="AH147" s="119"/>
      <c r="AI147" s="119"/>
      <c r="AJ147" s="119"/>
      <c r="AK147" s="119"/>
      <c r="AL147" s="119"/>
      <c r="AM147" s="119"/>
      <c r="AN147" s="119"/>
      <c r="AO147" s="119"/>
      <c r="AP147" s="119"/>
      <c r="AQ147" s="119"/>
      <c r="AR147" s="119"/>
      <c r="AS147" s="119"/>
      <c r="AT147" s="119"/>
      <c r="AU147" s="119"/>
      <c r="AV147" s="119"/>
      <c r="AW147" s="119"/>
      <c r="AX147" s="119"/>
      <c r="AY147" s="119"/>
      <c r="AZ147" s="119"/>
    </row>
    <row r="148" spans="1:52" s="40" customFormat="1" ht="18.75" x14ac:dyDescent="0.3">
      <c r="A148" s="515" t="s">
        <v>95</v>
      </c>
      <c r="B148" s="473">
        <v>2250110</v>
      </c>
      <c r="C148" s="261"/>
      <c r="D148" s="240">
        <f t="shared" si="74"/>
        <v>0</v>
      </c>
      <c r="E148" s="240">
        <f t="shared" si="75"/>
        <v>0</v>
      </c>
      <c r="F148" s="262" t="e">
        <f t="shared" si="73"/>
        <v>#DIV/0!</v>
      </c>
      <c r="G148" s="379">
        <f t="shared" si="76"/>
        <v>0</v>
      </c>
      <c r="H148" s="240"/>
      <c r="I148" s="212" t="e">
        <f t="shared" si="69"/>
        <v>#DIV/0!</v>
      </c>
      <c r="J148" s="206">
        <f t="shared" si="70"/>
        <v>0</v>
      </c>
      <c r="K148" s="134">
        <f t="shared" si="71"/>
        <v>0</v>
      </c>
      <c r="L148" s="206">
        <f t="shared" si="65"/>
        <v>0</v>
      </c>
      <c r="M148" s="134">
        <f t="shared" si="72"/>
        <v>0</v>
      </c>
      <c r="N148" s="118"/>
      <c r="O148" s="118"/>
      <c r="P148" s="118"/>
      <c r="Q148" s="119"/>
      <c r="R148" s="119"/>
      <c r="S148" s="119"/>
      <c r="T148" s="119"/>
      <c r="U148" s="119"/>
      <c r="V148" s="119"/>
      <c r="W148" s="119"/>
      <c r="X148" s="119"/>
      <c r="Y148" s="119"/>
      <c r="Z148" s="119"/>
      <c r="AA148" s="119"/>
      <c r="AB148" s="119"/>
      <c r="AC148" s="119"/>
      <c r="AD148" s="119"/>
      <c r="AE148" s="119"/>
      <c r="AF148" s="119"/>
      <c r="AG148" s="119"/>
      <c r="AH148" s="119"/>
      <c r="AI148" s="119"/>
      <c r="AJ148" s="119"/>
      <c r="AK148" s="119"/>
      <c r="AL148" s="119"/>
      <c r="AM148" s="119"/>
      <c r="AN148" s="119"/>
      <c r="AO148" s="119"/>
      <c r="AP148" s="119"/>
      <c r="AQ148" s="119"/>
      <c r="AR148" s="119"/>
      <c r="AS148" s="119"/>
      <c r="AT148" s="119"/>
      <c r="AU148" s="119"/>
      <c r="AV148" s="119"/>
      <c r="AW148" s="119"/>
      <c r="AX148" s="119"/>
      <c r="AY148" s="119"/>
      <c r="AZ148" s="119"/>
    </row>
    <row r="149" spans="1:52" s="40" customFormat="1" ht="47.25" x14ac:dyDescent="0.3">
      <c r="A149" s="515" t="s">
        <v>96</v>
      </c>
      <c r="B149" s="473">
        <v>2250127</v>
      </c>
      <c r="C149" s="261"/>
      <c r="D149" s="240">
        <f t="shared" si="74"/>
        <v>0</v>
      </c>
      <c r="E149" s="240">
        <f t="shared" si="75"/>
        <v>0</v>
      </c>
      <c r="F149" s="262" t="e">
        <f t="shared" si="73"/>
        <v>#DIV/0!</v>
      </c>
      <c r="G149" s="379">
        <f t="shared" si="76"/>
        <v>0</v>
      </c>
      <c r="H149" s="240"/>
      <c r="I149" s="212" t="e">
        <f t="shared" si="69"/>
        <v>#DIV/0!</v>
      </c>
      <c r="J149" s="206">
        <f t="shared" si="70"/>
        <v>0</v>
      </c>
      <c r="K149" s="134">
        <f t="shared" si="71"/>
        <v>0</v>
      </c>
      <c r="L149" s="206">
        <f t="shared" si="65"/>
        <v>0</v>
      </c>
      <c r="M149" s="134">
        <f t="shared" si="72"/>
        <v>0</v>
      </c>
      <c r="N149" s="118"/>
      <c r="O149" s="118"/>
      <c r="P149" s="118"/>
      <c r="Q149" s="119"/>
      <c r="R149" s="119"/>
      <c r="S149" s="119"/>
      <c r="T149" s="119"/>
      <c r="U149" s="119"/>
      <c r="V149" s="119"/>
      <c r="W149" s="119"/>
      <c r="X149" s="119"/>
      <c r="Y149" s="119"/>
      <c r="Z149" s="119"/>
      <c r="AA149" s="119"/>
      <c r="AB149" s="119"/>
      <c r="AC149" s="119"/>
      <c r="AD149" s="119"/>
      <c r="AE149" s="119"/>
      <c r="AF149" s="119"/>
      <c r="AG149" s="119"/>
      <c r="AH149" s="119"/>
      <c r="AI149" s="119"/>
      <c r="AJ149" s="119"/>
      <c r="AK149" s="119"/>
      <c r="AL149" s="119"/>
      <c r="AM149" s="119"/>
      <c r="AN149" s="119"/>
      <c r="AO149" s="119"/>
      <c r="AP149" s="119"/>
      <c r="AQ149" s="119"/>
      <c r="AR149" s="119"/>
      <c r="AS149" s="119"/>
      <c r="AT149" s="119"/>
      <c r="AU149" s="119"/>
      <c r="AV149" s="119"/>
      <c r="AW149" s="119"/>
      <c r="AX149" s="119"/>
      <c r="AY149" s="119"/>
      <c r="AZ149" s="119"/>
    </row>
    <row r="150" spans="1:52" s="40" customFormat="1" ht="18.75" x14ac:dyDescent="0.3">
      <c r="A150" s="516" t="s">
        <v>97</v>
      </c>
      <c r="B150" s="473">
        <v>2250312</v>
      </c>
      <c r="C150" s="261"/>
      <c r="D150" s="240">
        <f t="shared" si="74"/>
        <v>0</v>
      </c>
      <c r="E150" s="240">
        <f t="shared" si="75"/>
        <v>0</v>
      </c>
      <c r="F150" s="262" t="e">
        <f t="shared" si="73"/>
        <v>#DIV/0!</v>
      </c>
      <c r="G150" s="379">
        <f t="shared" si="76"/>
        <v>0</v>
      </c>
      <c r="H150" s="240"/>
      <c r="I150" s="212" t="e">
        <f t="shared" si="69"/>
        <v>#DIV/0!</v>
      </c>
      <c r="J150" s="206">
        <f t="shared" si="70"/>
        <v>0</v>
      </c>
      <c r="K150" s="134">
        <f t="shared" si="71"/>
        <v>0</v>
      </c>
      <c r="L150" s="206">
        <f t="shared" si="65"/>
        <v>0</v>
      </c>
      <c r="M150" s="134">
        <f t="shared" si="72"/>
        <v>0</v>
      </c>
      <c r="N150" s="118"/>
      <c r="O150" s="118"/>
      <c r="P150" s="118"/>
      <c r="Q150" s="119"/>
      <c r="R150" s="119"/>
      <c r="S150" s="119"/>
      <c r="T150" s="119"/>
      <c r="U150" s="119"/>
      <c r="V150" s="119"/>
      <c r="W150" s="119"/>
      <c r="X150" s="119"/>
      <c r="Y150" s="119"/>
      <c r="Z150" s="119"/>
      <c r="AA150" s="119"/>
      <c r="AB150" s="119"/>
      <c r="AC150" s="119"/>
      <c r="AD150" s="119"/>
      <c r="AE150" s="119"/>
      <c r="AF150" s="119"/>
      <c r="AG150" s="119"/>
      <c r="AH150" s="119"/>
      <c r="AI150" s="119"/>
      <c r="AJ150" s="119"/>
      <c r="AK150" s="119"/>
      <c r="AL150" s="119"/>
      <c r="AM150" s="119"/>
      <c r="AN150" s="119"/>
      <c r="AO150" s="119"/>
      <c r="AP150" s="119"/>
      <c r="AQ150" s="119"/>
      <c r="AR150" s="119"/>
      <c r="AS150" s="119"/>
      <c r="AT150" s="119"/>
      <c r="AU150" s="119"/>
      <c r="AV150" s="119"/>
      <c r="AW150" s="119"/>
      <c r="AX150" s="119"/>
      <c r="AY150" s="119"/>
      <c r="AZ150" s="119"/>
    </row>
    <row r="151" spans="1:52" s="40" customFormat="1" ht="18.75" x14ac:dyDescent="0.3">
      <c r="A151" s="515" t="s">
        <v>98</v>
      </c>
      <c r="B151" s="473">
        <v>2250184</v>
      </c>
      <c r="C151" s="261"/>
      <c r="D151" s="240">
        <f t="shared" si="74"/>
        <v>0</v>
      </c>
      <c r="E151" s="240">
        <f t="shared" si="75"/>
        <v>0</v>
      </c>
      <c r="F151" s="262" t="e">
        <f t="shared" si="73"/>
        <v>#DIV/0!</v>
      </c>
      <c r="G151" s="379">
        <f t="shared" si="76"/>
        <v>0</v>
      </c>
      <c r="H151" s="240"/>
      <c r="I151" s="212" t="e">
        <f t="shared" si="69"/>
        <v>#DIV/0!</v>
      </c>
      <c r="J151" s="206">
        <f t="shared" si="70"/>
        <v>0</v>
      </c>
      <c r="K151" s="134">
        <f t="shared" si="71"/>
        <v>0</v>
      </c>
      <c r="L151" s="206">
        <f t="shared" si="65"/>
        <v>0</v>
      </c>
      <c r="M151" s="134">
        <f t="shared" si="72"/>
        <v>0</v>
      </c>
      <c r="N151" s="118"/>
      <c r="O151" s="118"/>
      <c r="P151" s="118"/>
      <c r="Q151" s="119"/>
      <c r="R151" s="119"/>
      <c r="S151" s="119"/>
      <c r="T151" s="119"/>
      <c r="U151" s="119"/>
      <c r="V151" s="119"/>
      <c r="W151" s="119"/>
      <c r="X151" s="119"/>
      <c r="Y151" s="119"/>
      <c r="Z151" s="119"/>
      <c r="AA151" s="119"/>
      <c r="AB151" s="119"/>
      <c r="AC151" s="119"/>
      <c r="AD151" s="119"/>
      <c r="AE151" s="119"/>
      <c r="AF151" s="119"/>
      <c r="AG151" s="119"/>
      <c r="AH151" s="119"/>
      <c r="AI151" s="119"/>
      <c r="AJ151" s="119"/>
      <c r="AK151" s="119"/>
      <c r="AL151" s="119"/>
      <c r="AM151" s="119"/>
      <c r="AN151" s="119"/>
      <c r="AO151" s="119"/>
      <c r="AP151" s="119"/>
      <c r="AQ151" s="119"/>
      <c r="AR151" s="119"/>
      <c r="AS151" s="119"/>
      <c r="AT151" s="119"/>
      <c r="AU151" s="119"/>
      <c r="AV151" s="119"/>
      <c r="AW151" s="119"/>
      <c r="AX151" s="119"/>
      <c r="AY151" s="119"/>
      <c r="AZ151" s="119"/>
    </row>
    <row r="152" spans="1:52" s="40" customFormat="1" ht="18.75" x14ac:dyDescent="0.3">
      <c r="A152" s="515" t="s">
        <v>241</v>
      </c>
      <c r="B152" s="473">
        <v>2250267</v>
      </c>
      <c r="C152" s="261"/>
      <c r="D152" s="240">
        <f t="shared" si="74"/>
        <v>0</v>
      </c>
      <c r="E152" s="240">
        <f t="shared" si="75"/>
        <v>0</v>
      </c>
      <c r="F152" s="262" t="e">
        <f t="shared" si="73"/>
        <v>#DIV/0!</v>
      </c>
      <c r="G152" s="379">
        <f t="shared" si="76"/>
        <v>0</v>
      </c>
      <c r="H152" s="240"/>
      <c r="I152" s="212" t="e">
        <f t="shared" si="69"/>
        <v>#DIV/0!</v>
      </c>
      <c r="J152" s="206"/>
      <c r="K152" s="134"/>
      <c r="L152" s="206">
        <f t="shared" si="65"/>
        <v>0</v>
      </c>
      <c r="M152" s="134"/>
      <c r="N152" s="118"/>
      <c r="O152" s="118"/>
      <c r="P152" s="118"/>
      <c r="Q152" s="119"/>
      <c r="R152" s="119"/>
      <c r="S152" s="119"/>
      <c r="T152" s="119"/>
      <c r="U152" s="119"/>
      <c r="V152" s="119"/>
      <c r="W152" s="119"/>
      <c r="X152" s="119"/>
      <c r="Y152" s="119"/>
      <c r="Z152" s="119"/>
      <c r="AA152" s="119"/>
      <c r="AB152" s="119"/>
      <c r="AC152" s="119"/>
      <c r="AD152" s="119"/>
      <c r="AE152" s="119"/>
      <c r="AF152" s="119"/>
      <c r="AG152" s="119"/>
      <c r="AH152" s="119"/>
      <c r="AI152" s="119"/>
      <c r="AJ152" s="119"/>
      <c r="AK152" s="119"/>
      <c r="AL152" s="119"/>
      <c r="AM152" s="119"/>
      <c r="AN152" s="119"/>
      <c r="AO152" s="119"/>
      <c r="AP152" s="119"/>
      <c r="AQ152" s="119"/>
      <c r="AR152" s="119"/>
      <c r="AS152" s="119"/>
      <c r="AT152" s="119"/>
      <c r="AU152" s="119"/>
      <c r="AV152" s="119"/>
      <c r="AW152" s="119"/>
      <c r="AX152" s="119"/>
      <c r="AY152" s="119"/>
      <c r="AZ152" s="119"/>
    </row>
    <row r="153" spans="1:52" s="40" customFormat="1" ht="32.25" customHeight="1" x14ac:dyDescent="0.3">
      <c r="A153" s="494" t="s">
        <v>99</v>
      </c>
      <c r="B153" s="484">
        <v>2250467</v>
      </c>
      <c r="C153" s="261"/>
      <c r="D153" s="240">
        <f t="shared" si="74"/>
        <v>0</v>
      </c>
      <c r="E153" s="240">
        <f t="shared" si="75"/>
        <v>0</v>
      </c>
      <c r="F153" s="262" t="e">
        <f t="shared" si="73"/>
        <v>#DIV/0!</v>
      </c>
      <c r="G153" s="379">
        <f t="shared" si="76"/>
        <v>0</v>
      </c>
      <c r="H153" s="240"/>
      <c r="I153" s="212" t="e">
        <f t="shared" si="69"/>
        <v>#DIV/0!</v>
      </c>
      <c r="J153" s="206">
        <f t="shared" ref="J153:J161" si="77">G153-H153</f>
        <v>0</v>
      </c>
      <c r="K153" s="134">
        <f t="shared" ref="K153:K161" si="78">C153</f>
        <v>0</v>
      </c>
      <c r="L153" s="206">
        <f t="shared" si="65"/>
        <v>0</v>
      </c>
      <c r="M153" s="134">
        <f t="shared" ref="M153:M161" si="79">K153-L153</f>
        <v>0</v>
      </c>
      <c r="N153" s="118"/>
      <c r="O153" s="118"/>
      <c r="P153" s="118"/>
      <c r="Q153" s="119"/>
      <c r="R153" s="119"/>
      <c r="S153" s="119"/>
      <c r="T153" s="119"/>
      <c r="U153" s="119"/>
      <c r="V153" s="119"/>
      <c r="W153" s="119"/>
      <c r="X153" s="119"/>
      <c r="Y153" s="119"/>
      <c r="Z153" s="119"/>
      <c r="AA153" s="119"/>
      <c r="AB153" s="119"/>
      <c r="AC153" s="119"/>
      <c r="AD153" s="119"/>
      <c r="AE153" s="119"/>
      <c r="AF153" s="119"/>
      <c r="AG153" s="119"/>
      <c r="AH153" s="119"/>
      <c r="AI153" s="119"/>
      <c r="AJ153" s="119"/>
      <c r="AK153" s="119"/>
      <c r="AL153" s="119"/>
      <c r="AM153" s="119"/>
      <c r="AN153" s="119"/>
      <c r="AO153" s="119"/>
      <c r="AP153" s="119"/>
      <c r="AQ153" s="119"/>
      <c r="AR153" s="119"/>
      <c r="AS153" s="119"/>
      <c r="AT153" s="119"/>
      <c r="AU153" s="119"/>
      <c r="AV153" s="119"/>
      <c r="AW153" s="119"/>
      <c r="AX153" s="119"/>
      <c r="AY153" s="119"/>
      <c r="AZ153" s="119"/>
    </row>
    <row r="154" spans="1:52" s="40" customFormat="1" ht="32.25" customHeight="1" x14ac:dyDescent="0.3">
      <c r="A154" s="494" t="s">
        <v>263</v>
      </c>
      <c r="B154" s="484">
        <v>2250477</v>
      </c>
      <c r="C154" s="261"/>
      <c r="D154" s="240">
        <f t="shared" si="74"/>
        <v>0</v>
      </c>
      <c r="E154" s="240">
        <f t="shared" si="75"/>
        <v>0</v>
      </c>
      <c r="F154" s="262" t="e">
        <f t="shared" si="73"/>
        <v>#DIV/0!</v>
      </c>
      <c r="G154" s="379">
        <f t="shared" si="76"/>
        <v>0</v>
      </c>
      <c r="H154" s="240"/>
      <c r="I154" s="212" t="e">
        <f t="shared" si="69"/>
        <v>#DIV/0!</v>
      </c>
      <c r="J154" s="206"/>
      <c r="K154" s="134"/>
      <c r="L154" s="206"/>
      <c r="M154" s="134"/>
      <c r="N154" s="118"/>
      <c r="O154" s="118"/>
      <c r="P154" s="118"/>
      <c r="Q154" s="119"/>
      <c r="R154" s="119"/>
      <c r="S154" s="119"/>
      <c r="T154" s="119"/>
      <c r="U154" s="119"/>
      <c r="V154" s="119"/>
      <c r="W154" s="119"/>
      <c r="X154" s="119"/>
      <c r="Y154" s="119"/>
      <c r="Z154" s="119"/>
      <c r="AA154" s="119"/>
      <c r="AB154" s="119"/>
      <c r="AC154" s="119"/>
      <c r="AD154" s="119"/>
      <c r="AE154" s="119"/>
      <c r="AF154" s="119"/>
      <c r="AG154" s="119"/>
      <c r="AH154" s="119"/>
      <c r="AI154" s="119"/>
      <c r="AJ154" s="119"/>
      <c r="AK154" s="119"/>
      <c r="AL154" s="119"/>
      <c r="AM154" s="119"/>
      <c r="AN154" s="119"/>
      <c r="AO154" s="119"/>
      <c r="AP154" s="119"/>
      <c r="AQ154" s="119"/>
      <c r="AR154" s="119"/>
      <c r="AS154" s="119"/>
      <c r="AT154" s="119"/>
      <c r="AU154" s="119"/>
      <c r="AV154" s="119"/>
      <c r="AW154" s="119"/>
      <c r="AX154" s="119"/>
      <c r="AY154" s="119"/>
      <c r="AZ154" s="119"/>
    </row>
    <row r="155" spans="1:52" s="69" customFormat="1" ht="32.25" customHeight="1" x14ac:dyDescent="0.3">
      <c r="A155" s="475" t="s">
        <v>149</v>
      </c>
      <c r="B155" s="468">
        <v>226</v>
      </c>
      <c r="C155" s="257">
        <f>C156</f>
        <v>0</v>
      </c>
      <c r="D155" s="257">
        <f>D156</f>
        <v>0</v>
      </c>
      <c r="E155" s="257">
        <f>E156</f>
        <v>0</v>
      </c>
      <c r="F155" s="427" t="e">
        <f t="shared" si="73"/>
        <v>#DIV/0!</v>
      </c>
      <c r="G155" s="393">
        <f>G156</f>
        <v>0</v>
      </c>
      <c r="H155" s="257">
        <f>H156</f>
        <v>0</v>
      </c>
      <c r="I155" s="257" t="e">
        <f t="shared" si="69"/>
        <v>#DIV/0!</v>
      </c>
      <c r="J155" s="206">
        <f t="shared" si="77"/>
        <v>0</v>
      </c>
      <c r="K155" s="134">
        <f t="shared" si="78"/>
        <v>0</v>
      </c>
      <c r="L155" s="206">
        <f t="shared" si="65"/>
        <v>0</v>
      </c>
      <c r="M155" s="134">
        <f t="shared" si="79"/>
        <v>0</v>
      </c>
      <c r="N155" s="287"/>
      <c r="O155" s="287"/>
      <c r="P155" s="287"/>
      <c r="Q155" s="121"/>
      <c r="R155" s="121"/>
      <c r="S155" s="121"/>
      <c r="T155" s="121"/>
      <c r="U155" s="121"/>
      <c r="V155" s="121"/>
      <c r="W155" s="121"/>
      <c r="X155" s="121"/>
      <c r="Y155" s="121"/>
      <c r="Z155" s="121"/>
      <c r="AA155" s="121"/>
      <c r="AB155" s="121"/>
      <c r="AC155" s="121"/>
      <c r="AD155" s="121"/>
      <c r="AE155" s="121"/>
      <c r="AF155" s="121"/>
      <c r="AG155" s="121"/>
      <c r="AH155" s="121"/>
      <c r="AI155" s="121"/>
      <c r="AJ155" s="121"/>
      <c r="AK155" s="121"/>
      <c r="AL155" s="121"/>
      <c r="AM155" s="121"/>
      <c r="AN155" s="121"/>
      <c r="AO155" s="121"/>
      <c r="AP155" s="121"/>
      <c r="AQ155" s="121"/>
      <c r="AR155" s="121"/>
      <c r="AS155" s="121"/>
      <c r="AT155" s="121"/>
      <c r="AU155" s="121"/>
      <c r="AV155" s="121"/>
      <c r="AW155" s="121"/>
      <c r="AX155" s="121"/>
      <c r="AY155" s="121"/>
      <c r="AZ155" s="121"/>
    </row>
    <row r="156" spans="1:52" s="40" customFormat="1" ht="32.25" customHeight="1" x14ac:dyDescent="0.3">
      <c r="A156" s="494" t="s">
        <v>161</v>
      </c>
      <c r="B156" s="484">
        <v>2260435</v>
      </c>
      <c r="C156" s="261"/>
      <c r="D156" s="240">
        <f>H156</f>
        <v>0</v>
      </c>
      <c r="E156" s="240">
        <f>C156-D156</f>
        <v>0</v>
      </c>
      <c r="F156" s="262" t="e">
        <f>D156/C156*100</f>
        <v>#DIV/0!</v>
      </c>
      <c r="G156" s="379">
        <f>H156</f>
        <v>0</v>
      </c>
      <c r="H156" s="240"/>
      <c r="I156" s="212" t="e">
        <f t="shared" si="69"/>
        <v>#DIV/0!</v>
      </c>
      <c r="J156" s="206">
        <f t="shared" si="77"/>
        <v>0</v>
      </c>
      <c r="K156" s="134">
        <f t="shared" si="78"/>
        <v>0</v>
      </c>
      <c r="L156" s="206">
        <f t="shared" si="65"/>
        <v>0</v>
      </c>
      <c r="M156" s="134">
        <f t="shared" si="79"/>
        <v>0</v>
      </c>
      <c r="N156" s="118"/>
      <c r="O156" s="118"/>
      <c r="P156" s="118"/>
      <c r="Q156" s="119"/>
      <c r="R156" s="119"/>
      <c r="S156" s="119"/>
      <c r="T156" s="119"/>
      <c r="U156" s="119"/>
      <c r="V156" s="119"/>
      <c r="W156" s="119"/>
      <c r="X156" s="119"/>
      <c r="Y156" s="119"/>
      <c r="Z156" s="119"/>
      <c r="AA156" s="119"/>
      <c r="AB156" s="119"/>
      <c r="AC156" s="119"/>
      <c r="AD156" s="119"/>
      <c r="AE156" s="119"/>
      <c r="AF156" s="119"/>
      <c r="AG156" s="119"/>
      <c r="AH156" s="119"/>
      <c r="AI156" s="119"/>
      <c r="AJ156" s="119"/>
      <c r="AK156" s="119"/>
      <c r="AL156" s="119"/>
      <c r="AM156" s="119"/>
      <c r="AN156" s="119"/>
      <c r="AO156" s="119"/>
      <c r="AP156" s="119"/>
      <c r="AQ156" s="119"/>
      <c r="AR156" s="119"/>
      <c r="AS156" s="119"/>
      <c r="AT156" s="119"/>
      <c r="AU156" s="119"/>
      <c r="AV156" s="119"/>
      <c r="AW156" s="119"/>
      <c r="AX156" s="119"/>
      <c r="AY156" s="119"/>
      <c r="AZ156" s="119"/>
    </row>
    <row r="157" spans="1:52" s="68" customFormat="1" ht="18.75" x14ac:dyDescent="0.25">
      <c r="A157" s="440" t="s">
        <v>162</v>
      </c>
      <c r="B157" s="517" t="s">
        <v>170</v>
      </c>
      <c r="C157" s="286">
        <f>C158+C165+C169</f>
        <v>189840</v>
      </c>
      <c r="D157" s="286">
        <f>D158+D165+D169</f>
        <v>150840</v>
      </c>
      <c r="E157" s="286">
        <f>E158+E165+E169</f>
        <v>39000</v>
      </c>
      <c r="F157" s="441">
        <f t="shared" si="73"/>
        <v>79.456384323640961</v>
      </c>
      <c r="G157" s="395">
        <f>G158+G165+G169</f>
        <v>137840</v>
      </c>
      <c r="H157" s="286">
        <f>H158+H165+H169</f>
        <v>137840</v>
      </c>
      <c r="I157" s="286">
        <f t="shared" si="69"/>
        <v>100</v>
      </c>
      <c r="J157" s="206">
        <f t="shared" si="77"/>
        <v>0</v>
      </c>
      <c r="K157" s="134">
        <f t="shared" si="78"/>
        <v>189840</v>
      </c>
      <c r="L157" s="206">
        <f t="shared" si="65"/>
        <v>-13000</v>
      </c>
      <c r="M157" s="134">
        <f t="shared" si="79"/>
        <v>202840</v>
      </c>
      <c r="N157" s="285"/>
      <c r="O157" s="285"/>
      <c r="P157" s="28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</row>
    <row r="158" spans="1:52" s="70" customFormat="1" ht="21" customHeight="1" x14ac:dyDescent="0.25">
      <c r="A158" s="475" t="s">
        <v>13</v>
      </c>
      <c r="B158" s="518">
        <v>225</v>
      </c>
      <c r="C158" s="278">
        <f>SUM(C159:C164)</f>
        <v>104840</v>
      </c>
      <c r="D158" s="278">
        <f>SUM(D159:D164)</f>
        <v>80840</v>
      </c>
      <c r="E158" s="278">
        <f>SUM(E159:E164)</f>
        <v>24000</v>
      </c>
      <c r="F158" s="427">
        <f t="shared" si="73"/>
        <v>77.107974055703934</v>
      </c>
      <c r="G158" s="384">
        <f>SUM(G159:G164)</f>
        <v>72840</v>
      </c>
      <c r="H158" s="278">
        <f>SUM(H159:H164)</f>
        <v>72840</v>
      </c>
      <c r="I158" s="278">
        <f t="shared" si="69"/>
        <v>100</v>
      </c>
      <c r="J158" s="206">
        <f t="shared" si="77"/>
        <v>0</v>
      </c>
      <c r="K158" s="134">
        <f t="shared" si="78"/>
        <v>104840</v>
      </c>
      <c r="L158" s="206">
        <f t="shared" si="65"/>
        <v>-8000</v>
      </c>
      <c r="M158" s="134">
        <f t="shared" si="79"/>
        <v>112840</v>
      </c>
      <c r="N158" s="122"/>
      <c r="O158" s="122"/>
      <c r="P158" s="122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3"/>
      <c r="AC158" s="123"/>
      <c r="AD158" s="123"/>
      <c r="AE158" s="123"/>
      <c r="AF158" s="123"/>
      <c r="AG158" s="123"/>
      <c r="AH158" s="123"/>
      <c r="AI158" s="123"/>
      <c r="AJ158" s="123"/>
      <c r="AK158" s="123"/>
      <c r="AL158" s="123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3"/>
      <c r="AW158" s="123"/>
      <c r="AX158" s="123"/>
      <c r="AY158" s="123"/>
      <c r="AZ158" s="123"/>
    </row>
    <row r="159" spans="1:52" s="21" customFormat="1" ht="18.75" x14ac:dyDescent="0.3">
      <c r="A159" s="486" t="s">
        <v>79</v>
      </c>
      <c r="B159" s="473">
        <v>2250011</v>
      </c>
      <c r="C159" s="274">
        <v>8840</v>
      </c>
      <c r="D159" s="245">
        <f t="shared" ref="D159:D164" si="80">H159</f>
        <v>8840</v>
      </c>
      <c r="E159" s="240">
        <f t="shared" ref="E159:E164" si="81">C159-D159</f>
        <v>0</v>
      </c>
      <c r="F159" s="262">
        <f t="shared" si="73"/>
        <v>100</v>
      </c>
      <c r="G159" s="381">
        <f t="shared" ref="G159:G164" si="82">H159</f>
        <v>8840</v>
      </c>
      <c r="H159" s="245">
        <v>8840</v>
      </c>
      <c r="I159" s="245">
        <f t="shared" si="69"/>
        <v>100</v>
      </c>
      <c r="J159" s="206">
        <f t="shared" si="77"/>
        <v>0</v>
      </c>
      <c r="K159" s="134">
        <f t="shared" si="78"/>
        <v>8840</v>
      </c>
      <c r="L159" s="206">
        <f t="shared" si="65"/>
        <v>0</v>
      </c>
      <c r="M159" s="134">
        <f t="shared" si="79"/>
        <v>8840</v>
      </c>
      <c r="N159" s="103"/>
      <c r="O159" s="103"/>
      <c r="P159" s="103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</row>
    <row r="160" spans="1:52" s="22" customFormat="1" ht="18.75" x14ac:dyDescent="0.3">
      <c r="A160" s="486" t="s">
        <v>80</v>
      </c>
      <c r="B160" s="488">
        <v>2250103</v>
      </c>
      <c r="C160" s="274"/>
      <c r="D160" s="245">
        <f t="shared" si="80"/>
        <v>0</v>
      </c>
      <c r="E160" s="240">
        <f t="shared" si="81"/>
        <v>0</v>
      </c>
      <c r="F160" s="262" t="e">
        <f t="shared" si="73"/>
        <v>#DIV/0!</v>
      </c>
      <c r="G160" s="386">
        <f t="shared" si="82"/>
        <v>0</v>
      </c>
      <c r="H160" s="265"/>
      <c r="I160" s="245" t="e">
        <f t="shared" si="69"/>
        <v>#DIV/0!</v>
      </c>
      <c r="J160" s="206">
        <f t="shared" si="77"/>
        <v>0</v>
      </c>
      <c r="K160" s="134">
        <f t="shared" si="78"/>
        <v>0</v>
      </c>
      <c r="L160" s="206">
        <f t="shared" si="65"/>
        <v>0</v>
      </c>
      <c r="M160" s="134">
        <f t="shared" si="79"/>
        <v>0</v>
      </c>
      <c r="N160" s="104"/>
      <c r="O160" s="104"/>
      <c r="P160" s="104"/>
      <c r="Q160" s="105"/>
      <c r="R160" s="105"/>
      <c r="S160" s="105"/>
      <c r="T160" s="105"/>
      <c r="U160" s="105"/>
      <c r="V160" s="105"/>
      <c r="W160" s="105"/>
      <c r="X160" s="105"/>
      <c r="Y160" s="105"/>
      <c r="Z160" s="105"/>
      <c r="AA160" s="105"/>
      <c r="AB160" s="105"/>
      <c r="AC160" s="105"/>
      <c r="AD160" s="105"/>
      <c r="AE160" s="105"/>
      <c r="AF160" s="105"/>
      <c r="AG160" s="105"/>
      <c r="AH160" s="105"/>
      <c r="AI160" s="105"/>
      <c r="AJ160" s="105"/>
      <c r="AK160" s="105"/>
      <c r="AL160" s="105"/>
      <c r="AM160" s="105"/>
      <c r="AN160" s="105"/>
      <c r="AO160" s="105"/>
      <c r="AP160" s="105"/>
      <c r="AQ160" s="105"/>
      <c r="AR160" s="105"/>
      <c r="AS160" s="105"/>
      <c r="AT160" s="105"/>
      <c r="AU160" s="105"/>
      <c r="AV160" s="105"/>
      <c r="AW160" s="105"/>
      <c r="AX160" s="105"/>
      <c r="AY160" s="105"/>
      <c r="AZ160" s="105"/>
    </row>
    <row r="161" spans="1:52" s="22" customFormat="1" ht="18.75" x14ac:dyDescent="0.3">
      <c r="A161" s="472" t="s">
        <v>81</v>
      </c>
      <c r="B161" s="488">
        <v>2250105</v>
      </c>
      <c r="C161" s="241"/>
      <c r="D161" s="245">
        <f t="shared" si="80"/>
        <v>0</v>
      </c>
      <c r="E161" s="240">
        <f t="shared" si="81"/>
        <v>0</v>
      </c>
      <c r="F161" s="262" t="e">
        <f t="shared" si="73"/>
        <v>#DIV/0!</v>
      </c>
      <c r="G161" s="386">
        <f t="shared" si="82"/>
        <v>0</v>
      </c>
      <c r="H161" s="265"/>
      <c r="I161" s="245" t="e">
        <f>H161/G161*100</f>
        <v>#DIV/0!</v>
      </c>
      <c r="J161" s="206">
        <f t="shared" si="77"/>
        <v>0</v>
      </c>
      <c r="K161" s="134">
        <f t="shared" si="78"/>
        <v>0</v>
      </c>
      <c r="L161" s="206">
        <f t="shared" si="65"/>
        <v>0</v>
      </c>
      <c r="M161" s="134">
        <f t="shared" si="79"/>
        <v>0</v>
      </c>
      <c r="N161" s="104"/>
      <c r="O161" s="104"/>
      <c r="P161" s="104"/>
      <c r="Q161" s="105"/>
      <c r="R161" s="105"/>
      <c r="S161" s="105"/>
      <c r="T161" s="105"/>
      <c r="U161" s="105"/>
      <c r="V161" s="105"/>
      <c r="W161" s="105"/>
      <c r="X161" s="105"/>
      <c r="Y161" s="105"/>
      <c r="Z161" s="105"/>
      <c r="AA161" s="105"/>
      <c r="AB161" s="105"/>
      <c r="AC161" s="105"/>
      <c r="AD161" s="105"/>
      <c r="AE161" s="105"/>
      <c r="AF161" s="105"/>
      <c r="AG161" s="105"/>
      <c r="AH161" s="105"/>
      <c r="AI161" s="105"/>
      <c r="AJ161" s="105"/>
      <c r="AK161" s="105"/>
      <c r="AL161" s="105"/>
      <c r="AM161" s="105"/>
      <c r="AN161" s="105"/>
      <c r="AO161" s="105"/>
      <c r="AP161" s="105"/>
      <c r="AQ161" s="105"/>
      <c r="AR161" s="105"/>
      <c r="AS161" s="105"/>
      <c r="AT161" s="105"/>
      <c r="AU161" s="105"/>
      <c r="AV161" s="105"/>
      <c r="AW161" s="105"/>
      <c r="AX161" s="105"/>
      <c r="AY161" s="105"/>
      <c r="AZ161" s="105"/>
    </row>
    <row r="162" spans="1:52" s="22" customFormat="1" ht="31.5" x14ac:dyDescent="0.3">
      <c r="A162" s="472" t="s">
        <v>50</v>
      </c>
      <c r="B162" s="488">
        <v>2250106</v>
      </c>
      <c r="C162" s="241"/>
      <c r="D162" s="245">
        <f t="shared" si="80"/>
        <v>0</v>
      </c>
      <c r="E162" s="240">
        <f t="shared" si="81"/>
        <v>0</v>
      </c>
      <c r="F162" s="262" t="e">
        <f t="shared" si="73"/>
        <v>#DIV/0!</v>
      </c>
      <c r="G162" s="386">
        <f t="shared" si="82"/>
        <v>0</v>
      </c>
      <c r="H162" s="265"/>
      <c r="I162" s="245" t="e">
        <f t="shared" si="69"/>
        <v>#DIV/0!</v>
      </c>
      <c r="J162" s="206"/>
      <c r="K162" s="134"/>
      <c r="L162" s="206">
        <f t="shared" si="65"/>
        <v>0</v>
      </c>
      <c r="M162" s="134"/>
      <c r="N162" s="104"/>
      <c r="O162" s="104"/>
      <c r="P162" s="104"/>
      <c r="Q162" s="105"/>
      <c r="R162" s="105"/>
      <c r="S162" s="105"/>
      <c r="T162" s="105"/>
      <c r="U162" s="105"/>
      <c r="V162" s="105"/>
      <c r="W162" s="105"/>
      <c r="X162" s="105"/>
      <c r="Y162" s="105"/>
      <c r="Z162" s="105"/>
      <c r="AA162" s="105"/>
      <c r="AB162" s="105"/>
      <c r="AC162" s="105"/>
      <c r="AD162" s="105"/>
      <c r="AE162" s="105"/>
      <c r="AF162" s="105"/>
      <c r="AG162" s="105"/>
      <c r="AH162" s="105"/>
      <c r="AI162" s="105"/>
      <c r="AJ162" s="105"/>
      <c r="AK162" s="105"/>
      <c r="AL162" s="105"/>
      <c r="AM162" s="105"/>
      <c r="AN162" s="105"/>
      <c r="AO162" s="105"/>
      <c r="AP162" s="105"/>
      <c r="AQ162" s="105"/>
      <c r="AR162" s="105"/>
      <c r="AS162" s="105"/>
      <c r="AT162" s="105"/>
      <c r="AU162" s="105"/>
      <c r="AV162" s="105"/>
      <c r="AW162" s="105"/>
      <c r="AX162" s="105"/>
      <c r="AY162" s="105"/>
      <c r="AZ162" s="105"/>
    </row>
    <row r="163" spans="1:52" s="40" customFormat="1" ht="18.75" x14ac:dyDescent="0.3">
      <c r="A163" s="472" t="s">
        <v>82</v>
      </c>
      <c r="B163" s="488">
        <v>2250124</v>
      </c>
      <c r="C163" s="274">
        <v>96000</v>
      </c>
      <c r="D163" s="245">
        <v>72000</v>
      </c>
      <c r="E163" s="240">
        <f t="shared" si="81"/>
        <v>24000</v>
      </c>
      <c r="F163" s="262">
        <f t="shared" si="73"/>
        <v>75</v>
      </c>
      <c r="G163" s="379">
        <f t="shared" si="82"/>
        <v>64000</v>
      </c>
      <c r="H163" s="240">
        <v>64000</v>
      </c>
      <c r="I163" s="245">
        <f t="shared" si="69"/>
        <v>100</v>
      </c>
      <c r="J163" s="206">
        <f t="shared" ref="J163:J174" si="83">G163-H163</f>
        <v>0</v>
      </c>
      <c r="K163" s="134">
        <f t="shared" ref="K163:K174" si="84">C163</f>
        <v>96000</v>
      </c>
      <c r="L163" s="206">
        <f t="shared" si="65"/>
        <v>-8000</v>
      </c>
      <c r="M163" s="134">
        <f t="shared" ref="M163:M174" si="85">K163-L163</f>
        <v>104000</v>
      </c>
      <c r="N163" s="118"/>
      <c r="O163" s="118"/>
      <c r="P163" s="118"/>
      <c r="Q163" s="119"/>
      <c r="R163" s="119"/>
      <c r="S163" s="119"/>
      <c r="T163" s="119"/>
      <c r="U163" s="119"/>
      <c r="V163" s="119"/>
      <c r="W163" s="119"/>
      <c r="X163" s="119"/>
      <c r="Y163" s="119"/>
      <c r="Z163" s="119"/>
      <c r="AA163" s="119"/>
      <c r="AB163" s="119"/>
      <c r="AC163" s="119"/>
      <c r="AD163" s="119"/>
      <c r="AE163" s="119"/>
      <c r="AF163" s="119"/>
      <c r="AG163" s="119"/>
      <c r="AH163" s="119"/>
      <c r="AI163" s="119"/>
      <c r="AJ163" s="119"/>
      <c r="AK163" s="119"/>
      <c r="AL163" s="119"/>
      <c r="AM163" s="119"/>
      <c r="AN163" s="119"/>
      <c r="AO163" s="119"/>
      <c r="AP163" s="119"/>
      <c r="AQ163" s="119"/>
      <c r="AR163" s="119"/>
      <c r="AS163" s="119"/>
      <c r="AT163" s="119"/>
      <c r="AU163" s="119"/>
      <c r="AV163" s="119"/>
      <c r="AW163" s="119"/>
      <c r="AX163" s="119"/>
      <c r="AY163" s="119"/>
      <c r="AZ163" s="119"/>
    </row>
    <row r="164" spans="1:52" s="40" customFormat="1" ht="31.5" x14ac:dyDescent="0.3">
      <c r="A164" s="472" t="s">
        <v>83</v>
      </c>
      <c r="B164" s="488">
        <v>2250194</v>
      </c>
      <c r="C164" s="241"/>
      <c r="D164" s="245">
        <f t="shared" si="80"/>
        <v>0</v>
      </c>
      <c r="E164" s="240">
        <f t="shared" si="81"/>
        <v>0</v>
      </c>
      <c r="F164" s="262" t="e">
        <f t="shared" si="73"/>
        <v>#DIV/0!</v>
      </c>
      <c r="G164" s="379">
        <f t="shared" si="82"/>
        <v>0</v>
      </c>
      <c r="H164" s="240"/>
      <c r="I164" s="245" t="e">
        <f t="shared" si="69"/>
        <v>#DIV/0!</v>
      </c>
      <c r="J164" s="206">
        <f t="shared" si="83"/>
        <v>0</v>
      </c>
      <c r="K164" s="134">
        <f t="shared" si="84"/>
        <v>0</v>
      </c>
      <c r="L164" s="206">
        <f t="shared" si="65"/>
        <v>0</v>
      </c>
      <c r="M164" s="134">
        <f t="shared" si="85"/>
        <v>0</v>
      </c>
      <c r="N164" s="118"/>
      <c r="O164" s="118"/>
      <c r="P164" s="118"/>
      <c r="Q164" s="119"/>
      <c r="R164" s="119"/>
      <c r="S164" s="119"/>
      <c r="T164" s="119"/>
      <c r="U164" s="119"/>
      <c r="V164" s="119"/>
      <c r="W164" s="119"/>
      <c r="X164" s="119"/>
      <c r="Y164" s="119"/>
      <c r="Z164" s="119"/>
      <c r="AA164" s="119"/>
      <c r="AB164" s="119"/>
      <c r="AC164" s="119"/>
      <c r="AD164" s="119"/>
      <c r="AE164" s="119"/>
      <c r="AF164" s="119"/>
      <c r="AG164" s="119"/>
      <c r="AH164" s="119"/>
      <c r="AI164" s="119"/>
      <c r="AJ164" s="119"/>
      <c r="AK164" s="119"/>
      <c r="AL164" s="119"/>
      <c r="AM164" s="119"/>
      <c r="AN164" s="119"/>
      <c r="AO164" s="119"/>
      <c r="AP164" s="119"/>
      <c r="AQ164" s="119"/>
      <c r="AR164" s="119"/>
      <c r="AS164" s="119"/>
      <c r="AT164" s="119"/>
      <c r="AU164" s="119"/>
      <c r="AV164" s="119"/>
      <c r="AW164" s="119"/>
      <c r="AX164" s="119"/>
      <c r="AY164" s="119"/>
      <c r="AZ164" s="119"/>
    </row>
    <row r="165" spans="1:52" s="31" customFormat="1" ht="21.75" customHeight="1" x14ac:dyDescent="0.3">
      <c r="A165" s="467" t="s">
        <v>15</v>
      </c>
      <c r="B165" s="519">
        <v>226</v>
      </c>
      <c r="C165" s="278">
        <f>SUM(C166:C168)</f>
        <v>60000</v>
      </c>
      <c r="D165" s="278">
        <f>SUM(D166:D168)</f>
        <v>45000</v>
      </c>
      <c r="E165" s="278">
        <f>SUM(E166:E168)</f>
        <v>15000</v>
      </c>
      <c r="F165" s="427">
        <f t="shared" si="73"/>
        <v>75</v>
      </c>
      <c r="G165" s="384">
        <f>SUM(G166:G168)</f>
        <v>40000</v>
      </c>
      <c r="H165" s="278">
        <f>SUM(H166:H168)</f>
        <v>40000</v>
      </c>
      <c r="I165" s="278">
        <f t="shared" si="69"/>
        <v>100</v>
      </c>
      <c r="J165" s="206">
        <f t="shared" si="83"/>
        <v>0</v>
      </c>
      <c r="K165" s="134">
        <f t="shared" si="84"/>
        <v>60000</v>
      </c>
      <c r="L165" s="206">
        <f t="shared" si="65"/>
        <v>-5000</v>
      </c>
      <c r="M165" s="134">
        <f t="shared" si="85"/>
        <v>65000</v>
      </c>
      <c r="N165" s="284"/>
      <c r="O165" s="284"/>
      <c r="P165" s="284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</row>
    <row r="166" spans="1:52" s="40" customFormat="1" ht="18.75" x14ac:dyDescent="0.3">
      <c r="A166" s="520" t="s">
        <v>84</v>
      </c>
      <c r="B166" s="485">
        <v>2260094</v>
      </c>
      <c r="C166" s="241"/>
      <c r="D166" s="240">
        <f t="shared" ref="D166:D168" si="86">H166</f>
        <v>0</v>
      </c>
      <c r="E166" s="240">
        <f t="shared" ref="E166:E168" si="87">C166-D166</f>
        <v>0</v>
      </c>
      <c r="F166" s="262" t="e">
        <f t="shared" si="73"/>
        <v>#DIV/0!</v>
      </c>
      <c r="G166" s="379">
        <f t="shared" ref="G166:G168" si="88">H166</f>
        <v>0</v>
      </c>
      <c r="H166" s="240"/>
      <c r="I166" s="240" t="e">
        <f t="shared" si="69"/>
        <v>#DIV/0!</v>
      </c>
      <c r="J166" s="206">
        <f t="shared" si="83"/>
        <v>0</v>
      </c>
      <c r="K166" s="134">
        <f t="shared" si="84"/>
        <v>0</v>
      </c>
      <c r="L166" s="206">
        <f t="shared" si="65"/>
        <v>0</v>
      </c>
      <c r="M166" s="134">
        <f t="shared" si="85"/>
        <v>0</v>
      </c>
      <c r="N166" s="118"/>
      <c r="O166" s="118"/>
      <c r="P166" s="118"/>
      <c r="Q166" s="119"/>
      <c r="R166" s="119"/>
      <c r="S166" s="119"/>
      <c r="T166" s="119"/>
      <c r="U166" s="119"/>
      <c r="V166" s="119"/>
      <c r="W166" s="119"/>
      <c r="X166" s="119"/>
      <c r="Y166" s="119"/>
      <c r="Z166" s="119"/>
      <c r="AA166" s="119"/>
      <c r="AB166" s="119"/>
      <c r="AC166" s="119"/>
      <c r="AD166" s="119"/>
      <c r="AE166" s="119"/>
      <c r="AF166" s="119"/>
      <c r="AG166" s="119"/>
      <c r="AH166" s="119"/>
      <c r="AI166" s="119"/>
      <c r="AJ166" s="119"/>
      <c r="AK166" s="119"/>
      <c r="AL166" s="119"/>
      <c r="AM166" s="119"/>
      <c r="AN166" s="119"/>
      <c r="AO166" s="119"/>
      <c r="AP166" s="119"/>
      <c r="AQ166" s="119"/>
      <c r="AR166" s="119"/>
      <c r="AS166" s="119"/>
      <c r="AT166" s="119"/>
      <c r="AU166" s="119"/>
      <c r="AV166" s="119"/>
      <c r="AW166" s="119"/>
      <c r="AX166" s="119"/>
      <c r="AY166" s="119"/>
      <c r="AZ166" s="119"/>
    </row>
    <row r="167" spans="1:52" s="40" customFormat="1" ht="21" customHeight="1" x14ac:dyDescent="0.3">
      <c r="A167" s="521" t="s">
        <v>85</v>
      </c>
      <c r="B167" s="493">
        <v>2260101</v>
      </c>
      <c r="C167" s="241">
        <v>60000</v>
      </c>
      <c r="D167" s="240">
        <v>45000</v>
      </c>
      <c r="E167" s="240">
        <f t="shared" si="87"/>
        <v>15000</v>
      </c>
      <c r="F167" s="262">
        <f t="shared" si="73"/>
        <v>75</v>
      </c>
      <c r="G167" s="379">
        <f t="shared" si="88"/>
        <v>40000</v>
      </c>
      <c r="H167" s="240">
        <v>40000</v>
      </c>
      <c r="I167" s="240">
        <f t="shared" si="69"/>
        <v>100</v>
      </c>
      <c r="J167" s="206">
        <f t="shared" si="83"/>
        <v>0</v>
      </c>
      <c r="K167" s="134">
        <f t="shared" si="84"/>
        <v>60000</v>
      </c>
      <c r="L167" s="206">
        <f t="shared" si="65"/>
        <v>-5000</v>
      </c>
      <c r="M167" s="134">
        <f t="shared" si="85"/>
        <v>65000</v>
      </c>
      <c r="N167" s="118"/>
      <c r="O167" s="118"/>
      <c r="P167" s="118"/>
      <c r="Q167" s="119"/>
      <c r="R167" s="119"/>
      <c r="S167" s="119"/>
      <c r="T167" s="119"/>
      <c r="U167" s="119"/>
      <c r="V167" s="119"/>
      <c r="W167" s="119"/>
      <c r="X167" s="119"/>
      <c r="Y167" s="119"/>
      <c r="Z167" s="119"/>
      <c r="AA167" s="119"/>
      <c r="AB167" s="119"/>
      <c r="AC167" s="119"/>
      <c r="AD167" s="119"/>
      <c r="AE167" s="119"/>
      <c r="AF167" s="119"/>
      <c r="AG167" s="119"/>
      <c r="AH167" s="119"/>
      <c r="AI167" s="119"/>
      <c r="AJ167" s="119"/>
      <c r="AK167" s="119"/>
      <c r="AL167" s="119"/>
      <c r="AM167" s="119"/>
      <c r="AN167" s="119"/>
      <c r="AO167" s="119"/>
      <c r="AP167" s="119"/>
      <c r="AQ167" s="119"/>
      <c r="AR167" s="119"/>
      <c r="AS167" s="119"/>
      <c r="AT167" s="119"/>
      <c r="AU167" s="119"/>
      <c r="AV167" s="119"/>
      <c r="AW167" s="119"/>
      <c r="AX167" s="119"/>
      <c r="AY167" s="119"/>
      <c r="AZ167" s="119"/>
    </row>
    <row r="168" spans="1:52" s="40" customFormat="1" ht="31.5" x14ac:dyDescent="0.3">
      <c r="A168" s="522" t="s">
        <v>86</v>
      </c>
      <c r="B168" s="485">
        <v>2260204</v>
      </c>
      <c r="C168" s="241"/>
      <c r="D168" s="240">
        <f t="shared" si="86"/>
        <v>0</v>
      </c>
      <c r="E168" s="240">
        <f t="shared" si="87"/>
        <v>0</v>
      </c>
      <c r="F168" s="262" t="e">
        <f t="shared" si="73"/>
        <v>#DIV/0!</v>
      </c>
      <c r="G168" s="379">
        <f t="shared" si="88"/>
        <v>0</v>
      </c>
      <c r="H168" s="240"/>
      <c r="I168" s="240" t="e">
        <f t="shared" si="69"/>
        <v>#DIV/0!</v>
      </c>
      <c r="J168" s="206">
        <f t="shared" si="83"/>
        <v>0</v>
      </c>
      <c r="K168" s="134">
        <f t="shared" si="84"/>
        <v>0</v>
      </c>
      <c r="L168" s="206">
        <f t="shared" si="65"/>
        <v>0</v>
      </c>
      <c r="M168" s="134">
        <f t="shared" si="85"/>
        <v>0</v>
      </c>
      <c r="N168" s="118"/>
      <c r="O168" s="118"/>
      <c r="P168" s="118"/>
      <c r="Q168" s="119"/>
      <c r="R168" s="119"/>
      <c r="S168" s="119"/>
      <c r="T168" s="119"/>
      <c r="U168" s="119"/>
      <c r="V168" s="119"/>
      <c r="W168" s="119"/>
      <c r="X168" s="119"/>
      <c r="Y168" s="119"/>
      <c r="Z168" s="119"/>
      <c r="AA168" s="119"/>
      <c r="AB168" s="119"/>
      <c r="AC168" s="119"/>
      <c r="AD168" s="119"/>
      <c r="AE168" s="119"/>
      <c r="AF168" s="119"/>
      <c r="AG168" s="119"/>
      <c r="AH168" s="119"/>
      <c r="AI168" s="119"/>
      <c r="AJ168" s="119"/>
      <c r="AK168" s="119"/>
      <c r="AL168" s="119"/>
      <c r="AM168" s="119"/>
      <c r="AN168" s="119"/>
      <c r="AO168" s="119"/>
      <c r="AP168" s="119"/>
      <c r="AQ168" s="119"/>
      <c r="AR168" s="119"/>
      <c r="AS168" s="119"/>
      <c r="AT168" s="119"/>
      <c r="AU168" s="119"/>
      <c r="AV168" s="119"/>
      <c r="AW168" s="119"/>
      <c r="AX168" s="119"/>
      <c r="AY168" s="119"/>
      <c r="AZ168" s="119"/>
    </row>
    <row r="169" spans="1:52" s="67" customFormat="1" ht="26.25" customHeight="1" x14ac:dyDescent="0.25">
      <c r="A169" s="498" t="s">
        <v>24</v>
      </c>
      <c r="B169" s="523">
        <v>340</v>
      </c>
      <c r="C169" s="283">
        <f>C170</f>
        <v>25000</v>
      </c>
      <c r="D169" s="283">
        <f>D170</f>
        <v>25000</v>
      </c>
      <c r="E169" s="283">
        <f>E170</f>
        <v>0</v>
      </c>
      <c r="F169" s="432">
        <f t="shared" si="73"/>
        <v>100</v>
      </c>
      <c r="G169" s="390">
        <f>G170</f>
        <v>25000</v>
      </c>
      <c r="H169" s="283">
        <f>H170</f>
        <v>25000</v>
      </c>
      <c r="I169" s="283">
        <f t="shared" si="69"/>
        <v>100</v>
      </c>
      <c r="J169" s="206">
        <f t="shared" si="83"/>
        <v>0</v>
      </c>
      <c r="K169" s="134">
        <f t="shared" si="84"/>
        <v>25000</v>
      </c>
      <c r="L169" s="206">
        <f t="shared" si="65"/>
        <v>0</v>
      </c>
      <c r="M169" s="134">
        <f t="shared" si="85"/>
        <v>25000</v>
      </c>
      <c r="N169" s="113"/>
      <c r="O169" s="113"/>
      <c r="P169" s="113"/>
      <c r="Q169" s="114"/>
      <c r="R169" s="114"/>
      <c r="S169" s="114"/>
      <c r="T169" s="114"/>
      <c r="U169" s="114"/>
      <c r="V169" s="114"/>
      <c r="W169" s="114"/>
      <c r="X169" s="114"/>
      <c r="Y169" s="114"/>
      <c r="Z169" s="114"/>
      <c r="AA169" s="114"/>
      <c r="AB169" s="114"/>
      <c r="AC169" s="114"/>
      <c r="AD169" s="114"/>
      <c r="AE169" s="114"/>
      <c r="AF169" s="114"/>
      <c r="AG169" s="114"/>
      <c r="AH169" s="114"/>
      <c r="AI169" s="114"/>
      <c r="AJ169" s="114"/>
      <c r="AK169" s="114"/>
      <c r="AL169" s="114"/>
      <c r="AM169" s="114"/>
      <c r="AN169" s="114"/>
      <c r="AO169" s="114"/>
      <c r="AP169" s="114"/>
      <c r="AQ169" s="114"/>
      <c r="AR169" s="114"/>
      <c r="AS169" s="114"/>
      <c r="AT169" s="114"/>
      <c r="AU169" s="114"/>
      <c r="AV169" s="114"/>
      <c r="AW169" s="114"/>
      <c r="AX169" s="114"/>
      <c r="AY169" s="114"/>
      <c r="AZ169" s="114"/>
    </row>
    <row r="170" spans="1:52" s="28" customFormat="1" ht="16.5" customHeight="1" x14ac:dyDescent="0.25">
      <c r="A170" s="475"/>
      <c r="B170" s="518">
        <v>346</v>
      </c>
      <c r="C170" s="278">
        <f>SUM(C171:C175)</f>
        <v>25000</v>
      </c>
      <c r="D170" s="278">
        <f>SUM(D171:D175)</f>
        <v>25000</v>
      </c>
      <c r="E170" s="278">
        <f>SUM(E171:E175)</f>
        <v>0</v>
      </c>
      <c r="F170" s="427">
        <f t="shared" si="73"/>
        <v>100</v>
      </c>
      <c r="G170" s="384">
        <f>SUM(G171:G175)</f>
        <v>25000</v>
      </c>
      <c r="H170" s="278">
        <f>SUM(H171:H175)</f>
        <v>25000</v>
      </c>
      <c r="I170" s="278">
        <f t="shared" si="69"/>
        <v>100</v>
      </c>
      <c r="J170" s="206">
        <f t="shared" si="83"/>
        <v>0</v>
      </c>
      <c r="K170" s="134">
        <f t="shared" si="84"/>
        <v>25000</v>
      </c>
      <c r="L170" s="206">
        <f t="shared" si="65"/>
        <v>0</v>
      </c>
      <c r="M170" s="134">
        <f t="shared" si="85"/>
        <v>25000</v>
      </c>
      <c r="N170" s="115"/>
      <c r="O170" s="115"/>
      <c r="P170" s="115"/>
      <c r="Q170" s="102"/>
      <c r="R170" s="102"/>
      <c r="S170" s="102"/>
      <c r="T170" s="102"/>
      <c r="U170" s="102"/>
      <c r="V170" s="102"/>
      <c r="W170" s="102"/>
      <c r="X170" s="102"/>
      <c r="Y170" s="102"/>
      <c r="Z170" s="102"/>
      <c r="AA170" s="102"/>
      <c r="AB170" s="102"/>
      <c r="AC170" s="102"/>
      <c r="AD170" s="102"/>
      <c r="AE170" s="102"/>
      <c r="AF170" s="102"/>
      <c r="AG170" s="102"/>
      <c r="AH170" s="102"/>
      <c r="AI170" s="102"/>
      <c r="AJ170" s="102"/>
      <c r="AK170" s="102"/>
      <c r="AL170" s="102"/>
      <c r="AM170" s="102"/>
      <c r="AN170" s="102"/>
      <c r="AO170" s="102"/>
      <c r="AP170" s="102"/>
      <c r="AQ170" s="102"/>
      <c r="AR170" s="102"/>
      <c r="AS170" s="102"/>
      <c r="AT170" s="102"/>
      <c r="AU170" s="102"/>
      <c r="AV170" s="102"/>
      <c r="AW170" s="102"/>
      <c r="AX170" s="102"/>
      <c r="AY170" s="102"/>
      <c r="AZ170" s="102"/>
    </row>
    <row r="171" spans="1:52" s="21" customFormat="1" ht="18.75" x14ac:dyDescent="0.3">
      <c r="A171" s="524" t="s">
        <v>87</v>
      </c>
      <c r="B171" s="485">
        <v>3460008</v>
      </c>
      <c r="C171" s="241">
        <v>15000</v>
      </c>
      <c r="D171" s="245">
        <f t="shared" ref="D171:D174" si="89">H171</f>
        <v>15000</v>
      </c>
      <c r="E171" s="240">
        <f t="shared" ref="E171:E175" si="90">C171-D171</f>
        <v>0</v>
      </c>
      <c r="F171" s="262">
        <f t="shared" si="73"/>
        <v>100</v>
      </c>
      <c r="G171" s="381">
        <f t="shared" ref="G171:G175" si="91">H171</f>
        <v>15000</v>
      </c>
      <c r="H171" s="245">
        <v>15000</v>
      </c>
      <c r="I171" s="245">
        <f t="shared" si="69"/>
        <v>100</v>
      </c>
      <c r="J171" s="206">
        <f t="shared" si="83"/>
        <v>0</v>
      </c>
      <c r="K171" s="134">
        <f t="shared" si="84"/>
        <v>15000</v>
      </c>
      <c r="L171" s="206">
        <f t="shared" si="65"/>
        <v>0</v>
      </c>
      <c r="M171" s="134">
        <f t="shared" si="85"/>
        <v>15000</v>
      </c>
      <c r="N171" s="103"/>
      <c r="O171" s="103"/>
      <c r="P171" s="103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</row>
    <row r="172" spans="1:52" s="21" customFormat="1" ht="18.75" x14ac:dyDescent="0.3">
      <c r="A172" s="524" t="s">
        <v>88</v>
      </c>
      <c r="B172" s="485">
        <v>3460013</v>
      </c>
      <c r="C172" s="241"/>
      <c r="D172" s="245">
        <f t="shared" si="89"/>
        <v>0</v>
      </c>
      <c r="E172" s="240">
        <f t="shared" si="90"/>
        <v>0</v>
      </c>
      <c r="F172" s="262" t="e">
        <f t="shared" si="73"/>
        <v>#DIV/0!</v>
      </c>
      <c r="G172" s="381">
        <f t="shared" si="91"/>
        <v>0</v>
      </c>
      <c r="H172" s="245"/>
      <c r="I172" s="245" t="e">
        <f t="shared" si="69"/>
        <v>#DIV/0!</v>
      </c>
      <c r="J172" s="206">
        <f t="shared" si="83"/>
        <v>0</v>
      </c>
      <c r="K172" s="134">
        <f t="shared" si="84"/>
        <v>0</v>
      </c>
      <c r="L172" s="206">
        <f t="shared" si="65"/>
        <v>0</v>
      </c>
      <c r="M172" s="134">
        <f t="shared" si="85"/>
        <v>0</v>
      </c>
      <c r="N172" s="103"/>
      <c r="O172" s="103"/>
      <c r="P172" s="103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</row>
    <row r="173" spans="1:52" s="21" customFormat="1" ht="47.25" x14ac:dyDescent="0.3">
      <c r="A173" s="524" t="s">
        <v>276</v>
      </c>
      <c r="B173" s="485">
        <v>3460019</v>
      </c>
      <c r="C173" s="241">
        <v>10000</v>
      </c>
      <c r="D173" s="245">
        <f t="shared" si="89"/>
        <v>10000</v>
      </c>
      <c r="E173" s="240">
        <f t="shared" si="90"/>
        <v>0</v>
      </c>
      <c r="F173" s="262">
        <f t="shared" si="73"/>
        <v>100</v>
      </c>
      <c r="G173" s="381">
        <f t="shared" si="91"/>
        <v>10000</v>
      </c>
      <c r="H173" s="245">
        <v>10000</v>
      </c>
      <c r="I173" s="245">
        <f t="shared" si="69"/>
        <v>100</v>
      </c>
      <c r="J173" s="206"/>
      <c r="K173" s="134"/>
      <c r="L173" s="206"/>
      <c r="M173" s="134"/>
      <c r="N173" s="103"/>
      <c r="O173" s="103"/>
      <c r="P173" s="103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</row>
    <row r="174" spans="1:52" s="21" customFormat="1" ht="69" customHeight="1" x14ac:dyDescent="0.3">
      <c r="A174" s="516" t="s">
        <v>278</v>
      </c>
      <c r="B174" s="485">
        <v>3460024</v>
      </c>
      <c r="C174" s="241"/>
      <c r="D174" s="245">
        <f t="shared" si="89"/>
        <v>0</v>
      </c>
      <c r="E174" s="240">
        <f t="shared" si="90"/>
        <v>0</v>
      </c>
      <c r="F174" s="262" t="e">
        <f t="shared" si="73"/>
        <v>#DIV/0!</v>
      </c>
      <c r="G174" s="381">
        <f t="shared" si="91"/>
        <v>0</v>
      </c>
      <c r="H174" s="245"/>
      <c r="I174" s="245" t="e">
        <f t="shared" si="69"/>
        <v>#DIV/0!</v>
      </c>
      <c r="J174" s="206">
        <f t="shared" si="83"/>
        <v>0</v>
      </c>
      <c r="K174" s="134">
        <f t="shared" si="84"/>
        <v>0</v>
      </c>
      <c r="L174" s="206">
        <f t="shared" si="65"/>
        <v>0</v>
      </c>
      <c r="M174" s="134">
        <f t="shared" si="85"/>
        <v>0</v>
      </c>
      <c r="N174" s="103"/>
      <c r="O174" s="103"/>
      <c r="P174" s="103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</row>
    <row r="175" spans="1:52" s="21" customFormat="1" ht="35.25" customHeight="1" x14ac:dyDescent="0.3">
      <c r="A175" s="516" t="s">
        <v>76</v>
      </c>
      <c r="B175" s="485">
        <v>3460030</v>
      </c>
      <c r="C175" s="241"/>
      <c r="D175" s="245"/>
      <c r="E175" s="240">
        <f t="shared" si="90"/>
        <v>0</v>
      </c>
      <c r="F175" s="262" t="e">
        <f t="shared" si="73"/>
        <v>#DIV/0!</v>
      </c>
      <c r="G175" s="381">
        <f t="shared" si="91"/>
        <v>0</v>
      </c>
      <c r="H175" s="245"/>
      <c r="I175" s="245" t="e">
        <f t="shared" si="69"/>
        <v>#DIV/0!</v>
      </c>
      <c r="J175" s="206"/>
      <c r="K175" s="134"/>
      <c r="L175" s="206">
        <f t="shared" si="65"/>
        <v>0</v>
      </c>
      <c r="M175" s="134"/>
      <c r="N175" s="103"/>
      <c r="O175" s="103"/>
      <c r="P175" s="103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</row>
    <row r="176" spans="1:52" s="71" customFormat="1" ht="18.75" x14ac:dyDescent="0.3">
      <c r="A176" s="440" t="s">
        <v>89</v>
      </c>
      <c r="B176" s="514" t="s">
        <v>172</v>
      </c>
      <c r="C176" s="282">
        <f>C177+C181+C183</f>
        <v>1019387.48</v>
      </c>
      <c r="D176" s="282">
        <f>D177+D181+D183</f>
        <v>667824.02</v>
      </c>
      <c r="E176" s="282">
        <f>E177+E181+E183</f>
        <v>351563.45999999996</v>
      </c>
      <c r="F176" s="441">
        <f t="shared" ref="F176:F194" si="92">D176/C176*100</f>
        <v>65.512283906017771</v>
      </c>
      <c r="G176" s="394">
        <f>G177+G181+G183</f>
        <v>587780.16</v>
      </c>
      <c r="H176" s="282">
        <f>H177+H181+H183</f>
        <v>587780.16</v>
      </c>
      <c r="I176" s="282">
        <f t="shared" si="69"/>
        <v>100</v>
      </c>
      <c r="J176" s="206">
        <f>G176-H176</f>
        <v>0</v>
      </c>
      <c r="K176" s="134">
        <f>C176</f>
        <v>1019387.48</v>
      </c>
      <c r="L176" s="206">
        <f t="shared" si="65"/>
        <v>-80043.859999999986</v>
      </c>
      <c r="M176" s="134">
        <f>K176-L176</f>
        <v>1099431.3399999999</v>
      </c>
      <c r="N176" s="124"/>
      <c r="O176" s="124"/>
      <c r="P176" s="124"/>
      <c r="Q176" s="121"/>
      <c r="R176" s="121"/>
      <c r="S176" s="121"/>
      <c r="T176" s="121"/>
      <c r="U176" s="121"/>
      <c r="V176" s="121"/>
      <c r="W176" s="121"/>
      <c r="X176" s="121"/>
      <c r="Y176" s="121"/>
      <c r="Z176" s="121"/>
      <c r="AA176" s="121"/>
      <c r="AB176" s="121"/>
      <c r="AC176" s="121"/>
      <c r="AD176" s="121"/>
      <c r="AE176" s="121"/>
      <c r="AF176" s="121"/>
      <c r="AG176" s="121"/>
      <c r="AH176" s="121"/>
      <c r="AI176" s="121"/>
      <c r="AJ176" s="121"/>
      <c r="AK176" s="121"/>
      <c r="AL176" s="121"/>
      <c r="AM176" s="121"/>
      <c r="AN176" s="121"/>
      <c r="AO176" s="121"/>
      <c r="AP176" s="121"/>
      <c r="AQ176" s="121"/>
      <c r="AR176" s="121"/>
      <c r="AS176" s="121"/>
      <c r="AT176" s="121"/>
      <c r="AU176" s="121"/>
      <c r="AV176" s="121"/>
      <c r="AW176" s="121"/>
      <c r="AX176" s="121"/>
      <c r="AY176" s="121"/>
      <c r="AZ176" s="121"/>
    </row>
    <row r="177" spans="1:52" s="16" customFormat="1" ht="21" customHeight="1" x14ac:dyDescent="0.3">
      <c r="A177" s="475" t="s">
        <v>13</v>
      </c>
      <c r="B177" s="518">
        <v>225</v>
      </c>
      <c r="C177" s="278">
        <f>SUM(C178:C180)</f>
        <v>269133.48</v>
      </c>
      <c r="D177" s="278">
        <f>SUM(D178:D180)</f>
        <v>202525.02</v>
      </c>
      <c r="E177" s="278">
        <f>SUM(E178:E180)</f>
        <v>66608.459999999992</v>
      </c>
      <c r="F177" s="427">
        <f t="shared" si="92"/>
        <v>75.250771475923401</v>
      </c>
      <c r="G177" s="384">
        <f>SUM(G178:G180)</f>
        <v>179283.16</v>
      </c>
      <c r="H177" s="278">
        <f>SUM(H178:H180)</f>
        <v>179283.16</v>
      </c>
      <c r="I177" s="278">
        <f t="shared" si="69"/>
        <v>100</v>
      </c>
      <c r="J177" s="206">
        <f>G177-H177</f>
        <v>0</v>
      </c>
      <c r="K177" s="134">
        <f>C177</f>
        <v>269133.48</v>
      </c>
      <c r="L177" s="206">
        <f t="shared" si="65"/>
        <v>-23241.859999999986</v>
      </c>
      <c r="M177" s="134">
        <f>K177-L177</f>
        <v>292375.33999999997</v>
      </c>
      <c r="N177" s="106"/>
      <c r="O177" s="106"/>
      <c r="P177" s="106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</row>
    <row r="178" spans="1:52" s="15" customFormat="1" ht="29.25" customHeight="1" x14ac:dyDescent="0.3">
      <c r="A178" s="525" t="s">
        <v>50</v>
      </c>
      <c r="B178" s="526">
        <v>2250106</v>
      </c>
      <c r="C178" s="281"/>
      <c r="D178" s="245">
        <f t="shared" ref="D178" si="93">H178</f>
        <v>0</v>
      </c>
      <c r="E178" s="240">
        <f t="shared" ref="E178:E180" si="94">C178-D178</f>
        <v>0</v>
      </c>
      <c r="F178" s="262" t="e">
        <f t="shared" si="92"/>
        <v>#DIV/0!</v>
      </c>
      <c r="G178" s="396">
        <f t="shared" ref="G178:G180" si="95">H178</f>
        <v>0</v>
      </c>
      <c r="H178" s="281"/>
      <c r="I178" s="245" t="e">
        <f t="shared" si="69"/>
        <v>#DIV/0!</v>
      </c>
      <c r="J178" s="262"/>
      <c r="K178" s="134"/>
      <c r="L178" s="206">
        <f t="shared" si="65"/>
        <v>0</v>
      </c>
      <c r="M178" s="134"/>
      <c r="N178" s="99"/>
      <c r="O178" s="99"/>
      <c r="P178" s="99"/>
    </row>
    <row r="179" spans="1:52" s="21" customFormat="1" ht="18.75" x14ac:dyDescent="0.3">
      <c r="A179" s="479" t="s">
        <v>90</v>
      </c>
      <c r="B179" s="488">
        <v>2250125</v>
      </c>
      <c r="C179" s="274">
        <v>31533.48</v>
      </c>
      <c r="D179" s="245">
        <v>24325.02</v>
      </c>
      <c r="E179" s="240">
        <f t="shared" si="94"/>
        <v>7208.4599999999991</v>
      </c>
      <c r="F179" s="262">
        <f t="shared" si="92"/>
        <v>77.140296599043296</v>
      </c>
      <c r="G179" s="381">
        <f t="shared" si="95"/>
        <v>20883.16</v>
      </c>
      <c r="H179" s="245">
        <v>20883.16</v>
      </c>
      <c r="I179" s="245">
        <f t="shared" si="69"/>
        <v>100</v>
      </c>
      <c r="J179" s="206">
        <f t="shared" ref="J179:J186" si="96">G179-H179</f>
        <v>0</v>
      </c>
      <c r="K179" s="134">
        <f t="shared" ref="K179:K186" si="97">C179</f>
        <v>31533.48</v>
      </c>
      <c r="L179" s="206">
        <f t="shared" si="65"/>
        <v>-3441.8600000000006</v>
      </c>
      <c r="M179" s="134">
        <f t="shared" ref="M179:M186" si="98">K179-L179</f>
        <v>34975.339999999997</v>
      </c>
      <c r="N179" s="103"/>
      <c r="O179" s="103"/>
      <c r="P179" s="103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</row>
    <row r="180" spans="1:52" s="21" customFormat="1" ht="18.75" x14ac:dyDescent="0.3">
      <c r="A180" s="479" t="s">
        <v>91</v>
      </c>
      <c r="B180" s="488">
        <v>2250126</v>
      </c>
      <c r="C180" s="274">
        <v>237600</v>
      </c>
      <c r="D180" s="245">
        <v>178200</v>
      </c>
      <c r="E180" s="240">
        <f t="shared" si="94"/>
        <v>59400</v>
      </c>
      <c r="F180" s="262">
        <f t="shared" si="92"/>
        <v>75</v>
      </c>
      <c r="G180" s="381">
        <f t="shared" si="95"/>
        <v>158400</v>
      </c>
      <c r="H180" s="245">
        <v>158400</v>
      </c>
      <c r="I180" s="245">
        <f t="shared" si="69"/>
        <v>100</v>
      </c>
      <c r="J180" s="206">
        <f t="shared" si="96"/>
        <v>0</v>
      </c>
      <c r="K180" s="134">
        <f t="shared" si="97"/>
        <v>237600</v>
      </c>
      <c r="L180" s="206">
        <f t="shared" si="65"/>
        <v>-19800</v>
      </c>
      <c r="M180" s="134">
        <f t="shared" si="98"/>
        <v>257400</v>
      </c>
      <c r="N180" s="103"/>
      <c r="O180" s="103"/>
      <c r="P180" s="103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</row>
    <row r="181" spans="1:52" s="42" customFormat="1" ht="21.75" customHeight="1" x14ac:dyDescent="0.3">
      <c r="A181" s="467" t="s">
        <v>15</v>
      </c>
      <c r="B181" s="468">
        <v>226</v>
      </c>
      <c r="C181" s="278">
        <f>SUM(C182:C182)</f>
        <v>676500</v>
      </c>
      <c r="D181" s="278">
        <f>SUM(D182:D182)</f>
        <v>391545</v>
      </c>
      <c r="E181" s="278">
        <f>SUM(E182:E182)</f>
        <v>284955</v>
      </c>
      <c r="F181" s="427">
        <f t="shared" si="92"/>
        <v>57.878048780487802</v>
      </c>
      <c r="G181" s="384">
        <f>SUM(G182:G182)</f>
        <v>388080</v>
      </c>
      <c r="H181" s="278">
        <f>SUM(H182:H182)</f>
        <v>388080</v>
      </c>
      <c r="I181" s="278">
        <f t="shared" si="69"/>
        <v>100</v>
      </c>
      <c r="J181" s="206">
        <f t="shared" si="96"/>
        <v>0</v>
      </c>
      <c r="K181" s="134">
        <f t="shared" si="97"/>
        <v>676500</v>
      </c>
      <c r="L181" s="206">
        <f t="shared" si="65"/>
        <v>-3465</v>
      </c>
      <c r="M181" s="134">
        <f t="shared" si="98"/>
        <v>679965</v>
      </c>
      <c r="N181" s="120"/>
      <c r="O181" s="120"/>
      <c r="P181" s="120"/>
      <c r="Q181" s="121"/>
      <c r="R181" s="121"/>
      <c r="S181" s="121"/>
      <c r="T181" s="121"/>
      <c r="U181" s="121"/>
      <c r="V181" s="121"/>
      <c r="W181" s="121"/>
      <c r="X181" s="121"/>
      <c r="Y181" s="121"/>
      <c r="Z181" s="121"/>
      <c r="AA181" s="121"/>
      <c r="AB181" s="121"/>
      <c r="AC181" s="121"/>
      <c r="AD181" s="121"/>
      <c r="AE181" s="121"/>
      <c r="AF181" s="121"/>
      <c r="AG181" s="121"/>
      <c r="AH181" s="121"/>
      <c r="AI181" s="121"/>
      <c r="AJ181" s="121"/>
      <c r="AK181" s="121"/>
      <c r="AL181" s="121"/>
      <c r="AM181" s="121"/>
      <c r="AN181" s="121"/>
      <c r="AO181" s="121"/>
      <c r="AP181" s="121"/>
      <c r="AQ181" s="121"/>
      <c r="AR181" s="121"/>
      <c r="AS181" s="121"/>
      <c r="AT181" s="121"/>
      <c r="AU181" s="121"/>
      <c r="AV181" s="121"/>
      <c r="AW181" s="121"/>
      <c r="AX181" s="121"/>
      <c r="AY181" s="121"/>
      <c r="AZ181" s="121"/>
    </row>
    <row r="182" spans="1:52" s="22" customFormat="1" ht="18.75" x14ac:dyDescent="0.3">
      <c r="A182" s="527" t="s">
        <v>92</v>
      </c>
      <c r="B182" s="488">
        <v>2260096</v>
      </c>
      <c r="C182" s="274">
        <v>676500</v>
      </c>
      <c r="D182" s="265">
        <v>391545</v>
      </c>
      <c r="E182" s="240">
        <f>C182-D182</f>
        <v>284955</v>
      </c>
      <c r="F182" s="262">
        <f>D182/C182*100</f>
        <v>57.878048780487802</v>
      </c>
      <c r="G182" s="386">
        <f>H182</f>
        <v>388080</v>
      </c>
      <c r="H182" s="265">
        <v>388080</v>
      </c>
      <c r="I182" s="265">
        <f t="shared" si="69"/>
        <v>100</v>
      </c>
      <c r="J182" s="206">
        <f t="shared" si="96"/>
        <v>0</v>
      </c>
      <c r="K182" s="134">
        <f t="shared" si="97"/>
        <v>676500</v>
      </c>
      <c r="L182" s="206">
        <f t="shared" si="65"/>
        <v>-3465</v>
      </c>
      <c r="M182" s="134">
        <f t="shared" si="98"/>
        <v>679965</v>
      </c>
      <c r="N182" s="104"/>
      <c r="O182" s="104"/>
      <c r="P182" s="104"/>
      <c r="Q182" s="105"/>
      <c r="R182" s="105"/>
      <c r="S182" s="105"/>
      <c r="T182" s="105"/>
      <c r="U182" s="105"/>
      <c r="V182" s="105"/>
      <c r="W182" s="105"/>
      <c r="X182" s="105"/>
      <c r="Y182" s="105"/>
      <c r="Z182" s="105"/>
      <c r="AA182" s="105"/>
      <c r="AB182" s="105"/>
      <c r="AC182" s="105"/>
      <c r="AD182" s="105"/>
      <c r="AE182" s="105"/>
      <c r="AF182" s="105"/>
      <c r="AG182" s="105"/>
      <c r="AH182" s="105"/>
      <c r="AI182" s="105"/>
      <c r="AJ182" s="105"/>
      <c r="AK182" s="105"/>
      <c r="AL182" s="105"/>
      <c r="AM182" s="105"/>
      <c r="AN182" s="105"/>
      <c r="AO182" s="105"/>
      <c r="AP182" s="105"/>
      <c r="AQ182" s="105"/>
      <c r="AR182" s="105"/>
      <c r="AS182" s="105"/>
      <c r="AT182" s="105"/>
      <c r="AU182" s="105"/>
      <c r="AV182" s="105"/>
      <c r="AW182" s="105"/>
      <c r="AX182" s="105"/>
      <c r="AY182" s="105"/>
      <c r="AZ182" s="105"/>
    </row>
    <row r="183" spans="1:52" s="16" customFormat="1" ht="21" customHeight="1" x14ac:dyDescent="0.3">
      <c r="A183" s="528" t="s">
        <v>24</v>
      </c>
      <c r="B183" s="529">
        <v>340</v>
      </c>
      <c r="C183" s="279">
        <f>C184</f>
        <v>73754</v>
      </c>
      <c r="D183" s="279">
        <f>D184</f>
        <v>73754</v>
      </c>
      <c r="E183" s="279">
        <f>E184</f>
        <v>0</v>
      </c>
      <c r="F183" s="432">
        <f t="shared" si="92"/>
        <v>100</v>
      </c>
      <c r="G183" s="397">
        <f>G184</f>
        <v>20417</v>
      </c>
      <c r="H183" s="279">
        <f>H184</f>
        <v>20417</v>
      </c>
      <c r="I183" s="279">
        <f t="shared" si="69"/>
        <v>100</v>
      </c>
      <c r="J183" s="206">
        <f t="shared" si="96"/>
        <v>0</v>
      </c>
      <c r="K183" s="134">
        <f t="shared" si="97"/>
        <v>73754</v>
      </c>
      <c r="L183" s="206">
        <f t="shared" si="65"/>
        <v>-53337</v>
      </c>
      <c r="M183" s="134">
        <f t="shared" si="98"/>
        <v>127091</v>
      </c>
      <c r="N183" s="99"/>
      <c r="O183" s="99"/>
      <c r="P183" s="99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</row>
    <row r="184" spans="1:52" s="29" customFormat="1" ht="18.75" x14ac:dyDescent="0.3">
      <c r="A184" s="475" t="s">
        <v>158</v>
      </c>
      <c r="B184" s="518">
        <v>346</v>
      </c>
      <c r="C184" s="278">
        <f>SUM(C185:C187)</f>
        <v>73754</v>
      </c>
      <c r="D184" s="278">
        <f t="shared" ref="D184:H184" si="99">SUM(D185:D187)</f>
        <v>73754</v>
      </c>
      <c r="E184" s="278">
        <f t="shared" si="99"/>
        <v>0</v>
      </c>
      <c r="F184" s="278" t="e">
        <f t="shared" si="99"/>
        <v>#DIV/0!</v>
      </c>
      <c r="G184" s="384">
        <f t="shared" si="99"/>
        <v>20417</v>
      </c>
      <c r="H184" s="278">
        <f t="shared" si="99"/>
        <v>20417</v>
      </c>
      <c r="I184" s="278">
        <f t="shared" si="69"/>
        <v>100</v>
      </c>
      <c r="J184" s="206">
        <f t="shared" si="96"/>
        <v>0</v>
      </c>
      <c r="K184" s="134">
        <f t="shared" si="97"/>
        <v>73754</v>
      </c>
      <c r="L184" s="206">
        <f t="shared" si="65"/>
        <v>-53337</v>
      </c>
      <c r="M184" s="134">
        <f t="shared" si="98"/>
        <v>127091</v>
      </c>
      <c r="N184" s="106"/>
      <c r="O184" s="106"/>
      <c r="P184" s="106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</row>
    <row r="185" spans="1:52" s="15" customFormat="1" ht="47.25" x14ac:dyDescent="0.3">
      <c r="A185" s="525" t="s">
        <v>276</v>
      </c>
      <c r="B185" s="473">
        <v>3460019</v>
      </c>
      <c r="C185" s="281">
        <v>20417</v>
      </c>
      <c r="D185" s="240">
        <f t="shared" ref="D185:D187" si="100">H185</f>
        <v>20417</v>
      </c>
      <c r="E185" s="240">
        <f t="shared" ref="E185:E187" si="101">C185-D185</f>
        <v>0</v>
      </c>
      <c r="F185" s="262">
        <f t="shared" ref="F185:F187" si="102">D185/C185*100</f>
        <v>100</v>
      </c>
      <c r="G185" s="396">
        <f t="shared" ref="G185:G187" si="103">H185</f>
        <v>20417</v>
      </c>
      <c r="H185" s="281">
        <v>20417</v>
      </c>
      <c r="I185" s="240">
        <f t="shared" si="69"/>
        <v>100</v>
      </c>
      <c r="J185" s="262"/>
      <c r="K185" s="134"/>
      <c r="L185" s="262"/>
      <c r="M185" s="134"/>
      <c r="N185" s="99"/>
      <c r="O185" s="99"/>
      <c r="P185" s="99"/>
    </row>
    <row r="186" spans="1:52" s="40" customFormat="1" ht="74.25" customHeight="1" x14ac:dyDescent="0.3">
      <c r="A186" s="516" t="s">
        <v>279</v>
      </c>
      <c r="B186" s="473">
        <v>3460024</v>
      </c>
      <c r="C186" s="241">
        <v>53337</v>
      </c>
      <c r="D186" s="240">
        <v>53337</v>
      </c>
      <c r="E186" s="240">
        <f t="shared" si="101"/>
        <v>0</v>
      </c>
      <c r="F186" s="262">
        <f t="shared" si="102"/>
        <v>100</v>
      </c>
      <c r="G186" s="379">
        <f t="shared" si="103"/>
        <v>0</v>
      </c>
      <c r="H186" s="240"/>
      <c r="I186" s="240" t="e">
        <f t="shared" si="69"/>
        <v>#DIV/0!</v>
      </c>
      <c r="J186" s="206">
        <f t="shared" si="96"/>
        <v>0</v>
      </c>
      <c r="K186" s="134">
        <f t="shared" si="97"/>
        <v>53337</v>
      </c>
      <c r="L186" s="206">
        <f t="shared" si="65"/>
        <v>-53337</v>
      </c>
      <c r="M186" s="134">
        <f t="shared" si="98"/>
        <v>106674</v>
      </c>
      <c r="N186" s="118"/>
      <c r="O186" s="118"/>
      <c r="P186" s="118"/>
      <c r="Q186" s="119"/>
      <c r="R186" s="119"/>
      <c r="S186" s="119"/>
      <c r="T186" s="119"/>
      <c r="U186" s="119"/>
      <c r="V186" s="119"/>
      <c r="W186" s="119"/>
      <c r="X186" s="119"/>
      <c r="Y186" s="119"/>
      <c r="Z186" s="119"/>
      <c r="AA186" s="119"/>
      <c r="AB186" s="119"/>
      <c r="AC186" s="119"/>
      <c r="AD186" s="119"/>
      <c r="AE186" s="119"/>
      <c r="AF186" s="119"/>
      <c r="AG186" s="119"/>
      <c r="AH186" s="119"/>
      <c r="AI186" s="119"/>
      <c r="AJ186" s="119"/>
      <c r="AK186" s="119"/>
      <c r="AL186" s="119"/>
      <c r="AM186" s="119"/>
      <c r="AN186" s="119"/>
      <c r="AO186" s="119"/>
      <c r="AP186" s="119"/>
      <c r="AQ186" s="119"/>
      <c r="AR186" s="119"/>
      <c r="AS186" s="119"/>
      <c r="AT186" s="119"/>
      <c r="AU186" s="119"/>
      <c r="AV186" s="119"/>
      <c r="AW186" s="119"/>
      <c r="AX186" s="119"/>
      <c r="AY186" s="119"/>
      <c r="AZ186" s="119"/>
    </row>
    <row r="187" spans="1:52" s="40" customFormat="1" ht="60" customHeight="1" x14ac:dyDescent="0.3">
      <c r="A187" s="516" t="s">
        <v>76</v>
      </c>
      <c r="B187" s="473">
        <v>3460030</v>
      </c>
      <c r="C187" s="241"/>
      <c r="D187" s="240">
        <f t="shared" si="100"/>
        <v>0</v>
      </c>
      <c r="E187" s="240">
        <f t="shared" si="101"/>
        <v>0</v>
      </c>
      <c r="F187" s="262" t="e">
        <f t="shared" si="102"/>
        <v>#DIV/0!</v>
      </c>
      <c r="G187" s="379">
        <f t="shared" si="103"/>
        <v>0</v>
      </c>
      <c r="H187" s="240"/>
      <c r="I187" s="240" t="e">
        <f t="shared" si="69"/>
        <v>#DIV/0!</v>
      </c>
      <c r="J187" s="206"/>
      <c r="K187" s="134"/>
      <c r="L187" s="206">
        <f t="shared" si="65"/>
        <v>0</v>
      </c>
      <c r="M187" s="134"/>
      <c r="N187" s="118"/>
      <c r="O187" s="118"/>
      <c r="P187" s="118"/>
      <c r="Q187" s="119"/>
      <c r="R187" s="119"/>
      <c r="S187" s="119"/>
      <c r="T187" s="119"/>
      <c r="U187" s="119"/>
      <c r="V187" s="119"/>
      <c r="W187" s="119"/>
      <c r="X187" s="119"/>
      <c r="Y187" s="119"/>
      <c r="Z187" s="119"/>
      <c r="AA187" s="119"/>
      <c r="AB187" s="119"/>
      <c r="AC187" s="119"/>
      <c r="AD187" s="119"/>
      <c r="AE187" s="119"/>
      <c r="AF187" s="119"/>
      <c r="AG187" s="119"/>
      <c r="AH187" s="119"/>
      <c r="AI187" s="119"/>
      <c r="AJ187" s="119"/>
      <c r="AK187" s="119"/>
      <c r="AL187" s="119"/>
      <c r="AM187" s="119"/>
      <c r="AN187" s="119"/>
      <c r="AO187" s="119"/>
      <c r="AP187" s="119"/>
      <c r="AQ187" s="119"/>
      <c r="AR187" s="119"/>
      <c r="AS187" s="119"/>
      <c r="AT187" s="119"/>
      <c r="AU187" s="119"/>
      <c r="AV187" s="119"/>
      <c r="AW187" s="119"/>
      <c r="AX187" s="119"/>
      <c r="AY187" s="119"/>
      <c r="AZ187" s="119"/>
    </row>
    <row r="188" spans="1:52" s="72" customFormat="1" ht="46.5" customHeight="1" x14ac:dyDescent="0.25">
      <c r="A188" s="530" t="s">
        <v>222</v>
      </c>
      <c r="B188" s="531" t="s">
        <v>196</v>
      </c>
      <c r="C188" s="277">
        <f>C78+C144+C157+C176</f>
        <v>9042599.7300000004</v>
      </c>
      <c r="D188" s="277">
        <f>D78+D144+D157+D176</f>
        <v>5987096.7300000004</v>
      </c>
      <c r="E188" s="277">
        <f>E78+E144+E157+E176</f>
        <v>3055503.0000000005</v>
      </c>
      <c r="F188" s="436">
        <f t="shared" si="92"/>
        <v>66.209905433909995</v>
      </c>
      <c r="G188" s="398">
        <f>G78+G144+G157+G176</f>
        <v>5407500.9900000002</v>
      </c>
      <c r="H188" s="277">
        <f>H78+H144+H157+H176</f>
        <v>5407500.9900000002</v>
      </c>
      <c r="I188" s="277">
        <f t="shared" si="69"/>
        <v>100</v>
      </c>
      <c r="J188" s="206">
        <f t="shared" ref="J188:J196" si="104">G188-H188</f>
        <v>0</v>
      </c>
      <c r="K188" s="134">
        <f t="shared" ref="K188:K196" si="105">C188</f>
        <v>9042599.7300000004</v>
      </c>
      <c r="L188" s="206">
        <f t="shared" si="65"/>
        <v>-579595.74000000022</v>
      </c>
      <c r="M188" s="134">
        <f t="shared" ref="M188:M196" si="106">K188-L188</f>
        <v>9622195.4700000007</v>
      </c>
      <c r="N188" s="276"/>
      <c r="O188" s="276"/>
      <c r="P188" s="276"/>
      <c r="Q188" s="125">
        <v>1978211.03</v>
      </c>
      <c r="R188" s="125"/>
      <c r="S188" s="125"/>
      <c r="T188" s="125"/>
      <c r="U188" s="125"/>
      <c r="V188" s="125"/>
      <c r="W188" s="125"/>
      <c r="X188" s="125"/>
      <c r="Y188" s="125"/>
      <c r="Z188" s="125"/>
      <c r="AA188" s="125"/>
      <c r="AB188" s="125"/>
      <c r="AC188" s="125"/>
      <c r="AD188" s="125"/>
      <c r="AE188" s="125"/>
      <c r="AF188" s="125"/>
      <c r="AG188" s="125"/>
      <c r="AH188" s="125"/>
      <c r="AI188" s="125"/>
      <c r="AJ188" s="125"/>
      <c r="AK188" s="125"/>
      <c r="AL188" s="125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5"/>
      <c r="AW188" s="125"/>
      <c r="AX188" s="125"/>
      <c r="AY188" s="125"/>
      <c r="AZ188" s="125"/>
    </row>
    <row r="189" spans="1:52" s="73" customFormat="1" ht="102" customHeight="1" x14ac:dyDescent="0.3">
      <c r="A189" s="532" t="s">
        <v>101</v>
      </c>
      <c r="B189" s="533" t="s">
        <v>102</v>
      </c>
      <c r="C189" s="275">
        <f>C190+C214+C222</f>
        <v>8000</v>
      </c>
      <c r="D189" s="275">
        <f>D190+D214+D222</f>
        <v>0</v>
      </c>
      <c r="E189" s="275">
        <f>E190+E214+E222</f>
        <v>8000</v>
      </c>
      <c r="F189" s="438">
        <f t="shared" si="92"/>
        <v>0</v>
      </c>
      <c r="G189" s="399">
        <f>G190+G214+G222</f>
        <v>0</v>
      </c>
      <c r="H189" s="275">
        <f>H190+H214+H222</f>
        <v>0</v>
      </c>
      <c r="I189" s="275" t="e">
        <f t="shared" si="69"/>
        <v>#DIV/0!</v>
      </c>
      <c r="J189" s="206">
        <f t="shared" si="104"/>
        <v>0</v>
      </c>
      <c r="K189" s="134">
        <f t="shared" si="105"/>
        <v>8000</v>
      </c>
      <c r="L189" s="206">
        <f t="shared" si="65"/>
        <v>0</v>
      </c>
      <c r="M189" s="134">
        <f t="shared" si="106"/>
        <v>8000</v>
      </c>
      <c r="N189" s="126"/>
      <c r="O189" s="126"/>
      <c r="P189" s="126"/>
      <c r="Q189" s="121"/>
      <c r="R189" s="121"/>
      <c r="S189" s="121"/>
      <c r="T189" s="121"/>
      <c r="U189" s="121"/>
      <c r="V189" s="121"/>
      <c r="W189" s="121"/>
      <c r="X189" s="121"/>
      <c r="Y189" s="121"/>
      <c r="Z189" s="121"/>
      <c r="AA189" s="121"/>
      <c r="AB189" s="121"/>
      <c r="AC189" s="121"/>
      <c r="AD189" s="121"/>
      <c r="AE189" s="121"/>
      <c r="AF189" s="121"/>
      <c r="AG189" s="121"/>
      <c r="AH189" s="121"/>
      <c r="AI189" s="121"/>
      <c r="AJ189" s="121"/>
      <c r="AK189" s="121"/>
      <c r="AL189" s="121"/>
      <c r="AM189" s="121"/>
      <c r="AN189" s="121"/>
      <c r="AO189" s="121"/>
      <c r="AP189" s="121"/>
      <c r="AQ189" s="121"/>
      <c r="AR189" s="121"/>
      <c r="AS189" s="121"/>
      <c r="AT189" s="121"/>
      <c r="AU189" s="121"/>
      <c r="AV189" s="121"/>
      <c r="AW189" s="121"/>
      <c r="AX189" s="121"/>
      <c r="AY189" s="121"/>
      <c r="AZ189" s="121"/>
    </row>
    <row r="190" spans="1:52" s="71" customFormat="1" ht="18.75" x14ac:dyDescent="0.3">
      <c r="A190" s="456" t="s">
        <v>167</v>
      </c>
      <c r="B190" s="534" t="s">
        <v>168</v>
      </c>
      <c r="C190" s="266">
        <f>C191+C195+C203+C212</f>
        <v>8000</v>
      </c>
      <c r="D190" s="266">
        <f>D191+D195+D203+D212</f>
        <v>0</v>
      </c>
      <c r="E190" s="266">
        <f>E191+E195+E203+E212</f>
        <v>8000</v>
      </c>
      <c r="F190" s="441">
        <f t="shared" si="92"/>
        <v>0</v>
      </c>
      <c r="G190" s="400">
        <f>G191+G195+G203+G212</f>
        <v>0</v>
      </c>
      <c r="H190" s="266">
        <f>H191+H195+H203+H212</f>
        <v>0</v>
      </c>
      <c r="I190" s="266" t="e">
        <f t="shared" si="69"/>
        <v>#DIV/0!</v>
      </c>
      <c r="J190" s="206">
        <f t="shared" si="104"/>
        <v>0</v>
      </c>
      <c r="K190" s="134">
        <f t="shared" si="105"/>
        <v>8000</v>
      </c>
      <c r="L190" s="206">
        <f t="shared" si="65"/>
        <v>0</v>
      </c>
      <c r="M190" s="134">
        <f t="shared" si="106"/>
        <v>8000</v>
      </c>
      <c r="N190" s="124"/>
      <c r="O190" s="124"/>
      <c r="P190" s="124"/>
      <c r="Q190" s="121"/>
      <c r="R190" s="121"/>
      <c r="S190" s="121"/>
      <c r="T190" s="121"/>
      <c r="U190" s="121"/>
      <c r="V190" s="121"/>
      <c r="W190" s="121"/>
      <c r="X190" s="121"/>
      <c r="Y190" s="121"/>
      <c r="Z190" s="121"/>
      <c r="AA190" s="121"/>
      <c r="AB190" s="121"/>
      <c r="AC190" s="121"/>
      <c r="AD190" s="121"/>
      <c r="AE190" s="121"/>
      <c r="AF190" s="121"/>
      <c r="AG190" s="121"/>
      <c r="AH190" s="121"/>
      <c r="AI190" s="121"/>
      <c r="AJ190" s="121"/>
      <c r="AK190" s="121"/>
      <c r="AL190" s="121"/>
      <c r="AM190" s="121"/>
      <c r="AN190" s="121"/>
      <c r="AO190" s="121"/>
      <c r="AP190" s="121"/>
      <c r="AQ190" s="121"/>
      <c r="AR190" s="121"/>
      <c r="AS190" s="121"/>
      <c r="AT190" s="121"/>
      <c r="AU190" s="121"/>
      <c r="AV190" s="121"/>
      <c r="AW190" s="121"/>
      <c r="AX190" s="121"/>
      <c r="AY190" s="121"/>
      <c r="AZ190" s="121"/>
    </row>
    <row r="191" spans="1:52" s="31" customFormat="1" ht="21" customHeight="1" x14ac:dyDescent="0.3">
      <c r="A191" s="475" t="s">
        <v>13</v>
      </c>
      <c r="B191" s="535" t="s">
        <v>103</v>
      </c>
      <c r="C191" s="273">
        <f>SUM(C192:C194)</f>
        <v>0</v>
      </c>
      <c r="D191" s="273">
        <f>SUM(D192:D194)</f>
        <v>0</v>
      </c>
      <c r="E191" s="273">
        <f>SUM(E192:E194)</f>
        <v>0</v>
      </c>
      <c r="F191" s="427" t="e">
        <f t="shared" si="92"/>
        <v>#DIV/0!</v>
      </c>
      <c r="G191" s="391">
        <f>SUM(G192:G194)</f>
        <v>0</v>
      </c>
      <c r="H191" s="273">
        <f>SUM(H192:H194)</f>
        <v>0</v>
      </c>
      <c r="I191" s="273" t="e">
        <f t="shared" si="69"/>
        <v>#DIV/0!</v>
      </c>
      <c r="J191" s="206">
        <f t="shared" si="104"/>
        <v>0</v>
      </c>
      <c r="K191" s="134">
        <f t="shared" si="105"/>
        <v>0</v>
      </c>
      <c r="L191" s="206">
        <f t="shared" si="65"/>
        <v>0</v>
      </c>
      <c r="M191" s="134">
        <f t="shared" si="106"/>
        <v>0</v>
      </c>
      <c r="N191" s="117"/>
      <c r="O191" s="117"/>
      <c r="P191" s="116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</row>
    <row r="192" spans="1:52" s="21" customFormat="1" ht="18.75" x14ac:dyDescent="0.3">
      <c r="A192" s="524" t="s">
        <v>104</v>
      </c>
      <c r="B192" s="488">
        <v>2250132</v>
      </c>
      <c r="C192" s="256"/>
      <c r="D192" s="245">
        <f t="shared" ref="D192:D194" si="107">H192</f>
        <v>0</v>
      </c>
      <c r="E192" s="240">
        <f t="shared" ref="E192:E194" si="108">C192-D192</f>
        <v>0</v>
      </c>
      <c r="F192" s="262" t="e">
        <f t="shared" si="92"/>
        <v>#DIV/0!</v>
      </c>
      <c r="G192" s="381">
        <f t="shared" ref="G192:G194" si="109">H192</f>
        <v>0</v>
      </c>
      <c r="H192" s="245"/>
      <c r="I192" s="245" t="e">
        <f t="shared" si="69"/>
        <v>#DIV/0!</v>
      </c>
      <c r="J192" s="206">
        <f t="shared" si="104"/>
        <v>0</v>
      </c>
      <c r="K192" s="134">
        <f t="shared" si="105"/>
        <v>0</v>
      </c>
      <c r="L192" s="206">
        <f t="shared" si="65"/>
        <v>0</v>
      </c>
      <c r="M192" s="134">
        <f t="shared" si="106"/>
        <v>0</v>
      </c>
      <c r="N192" s="103"/>
      <c r="O192" s="103"/>
      <c r="P192" s="103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</row>
    <row r="193" spans="1:52" s="40" customFormat="1" ht="31.5" x14ac:dyDescent="0.3">
      <c r="A193" s="522" t="s">
        <v>105</v>
      </c>
      <c r="B193" s="473">
        <v>2250134</v>
      </c>
      <c r="C193" s="241"/>
      <c r="D193" s="240">
        <f t="shared" si="107"/>
        <v>0</v>
      </c>
      <c r="E193" s="240">
        <f t="shared" si="108"/>
        <v>0</v>
      </c>
      <c r="F193" s="262" t="e">
        <f t="shared" si="92"/>
        <v>#DIV/0!</v>
      </c>
      <c r="G193" s="379">
        <f t="shared" si="109"/>
        <v>0</v>
      </c>
      <c r="H193" s="240"/>
      <c r="I193" s="240" t="e">
        <f t="shared" si="69"/>
        <v>#DIV/0!</v>
      </c>
      <c r="J193" s="206">
        <f t="shared" si="104"/>
        <v>0</v>
      </c>
      <c r="K193" s="134">
        <f t="shared" si="105"/>
        <v>0</v>
      </c>
      <c r="L193" s="206">
        <f t="shared" si="65"/>
        <v>0</v>
      </c>
      <c r="M193" s="134">
        <f t="shared" si="106"/>
        <v>0</v>
      </c>
      <c r="N193" s="118"/>
      <c r="O193" s="118"/>
      <c r="P193" s="118"/>
      <c r="Q193" s="119"/>
      <c r="R193" s="119"/>
      <c r="S193" s="119"/>
      <c r="T193" s="119"/>
      <c r="U193" s="119"/>
      <c r="V193" s="119"/>
      <c r="W193" s="119"/>
      <c r="X193" s="119"/>
      <c r="Y193" s="119"/>
      <c r="Z193" s="119"/>
      <c r="AA193" s="119"/>
      <c r="AB193" s="119"/>
      <c r="AC193" s="119"/>
      <c r="AD193" s="119"/>
      <c r="AE193" s="119"/>
      <c r="AF193" s="119"/>
      <c r="AG193" s="119"/>
      <c r="AH193" s="119"/>
      <c r="AI193" s="119"/>
      <c r="AJ193" s="119"/>
      <c r="AK193" s="119"/>
      <c r="AL193" s="119"/>
      <c r="AM193" s="119"/>
      <c r="AN193" s="119"/>
      <c r="AO193" s="119"/>
      <c r="AP193" s="119"/>
      <c r="AQ193" s="119"/>
      <c r="AR193" s="119"/>
      <c r="AS193" s="119"/>
      <c r="AT193" s="119"/>
      <c r="AU193" s="119"/>
      <c r="AV193" s="119"/>
      <c r="AW193" s="119"/>
      <c r="AX193" s="119"/>
      <c r="AY193" s="119"/>
      <c r="AZ193" s="119"/>
    </row>
    <row r="194" spans="1:52" s="22" customFormat="1" ht="18.75" x14ac:dyDescent="0.3">
      <c r="A194" s="515" t="s">
        <v>106</v>
      </c>
      <c r="B194" s="488">
        <v>2250135</v>
      </c>
      <c r="C194" s="261"/>
      <c r="D194" s="265">
        <f t="shared" si="107"/>
        <v>0</v>
      </c>
      <c r="E194" s="240">
        <f t="shared" si="108"/>
        <v>0</v>
      </c>
      <c r="F194" s="262" t="e">
        <f t="shared" si="92"/>
        <v>#DIV/0!</v>
      </c>
      <c r="G194" s="386">
        <f t="shared" si="109"/>
        <v>0</v>
      </c>
      <c r="H194" s="265"/>
      <c r="I194" s="265" t="e">
        <f t="shared" si="69"/>
        <v>#DIV/0!</v>
      </c>
      <c r="J194" s="206">
        <f t="shared" si="104"/>
        <v>0</v>
      </c>
      <c r="K194" s="134">
        <f t="shared" si="105"/>
        <v>0</v>
      </c>
      <c r="L194" s="206">
        <f t="shared" si="65"/>
        <v>0</v>
      </c>
      <c r="M194" s="134">
        <f t="shared" si="106"/>
        <v>0</v>
      </c>
      <c r="N194" s="104"/>
      <c r="O194" s="104"/>
      <c r="P194" s="104"/>
      <c r="Q194" s="105"/>
      <c r="R194" s="105"/>
      <c r="S194" s="105"/>
      <c r="T194" s="105"/>
      <c r="U194" s="105"/>
      <c r="V194" s="105"/>
      <c r="W194" s="105"/>
      <c r="X194" s="105"/>
      <c r="Y194" s="105"/>
      <c r="Z194" s="105"/>
      <c r="AA194" s="105"/>
      <c r="AB194" s="105"/>
      <c r="AC194" s="105"/>
      <c r="AD194" s="105"/>
      <c r="AE194" s="105"/>
      <c r="AF194" s="105"/>
      <c r="AG194" s="105"/>
      <c r="AH194" s="105"/>
      <c r="AI194" s="105"/>
      <c r="AJ194" s="105"/>
      <c r="AK194" s="105"/>
      <c r="AL194" s="105"/>
      <c r="AM194" s="105"/>
      <c r="AN194" s="105"/>
      <c r="AO194" s="105"/>
      <c r="AP194" s="105"/>
      <c r="AQ194" s="105"/>
      <c r="AR194" s="105"/>
      <c r="AS194" s="105"/>
      <c r="AT194" s="105"/>
      <c r="AU194" s="105"/>
      <c r="AV194" s="105"/>
      <c r="AW194" s="105"/>
      <c r="AX194" s="105"/>
      <c r="AY194" s="105"/>
      <c r="AZ194" s="105"/>
    </row>
    <row r="195" spans="1:52" s="31" customFormat="1" ht="24" customHeight="1" x14ac:dyDescent="0.3">
      <c r="A195" s="467" t="s">
        <v>15</v>
      </c>
      <c r="B195" s="535" t="s">
        <v>107</v>
      </c>
      <c r="C195" s="273">
        <f>SUM(C196:C200)</f>
        <v>8000</v>
      </c>
      <c r="D195" s="273">
        <f t="shared" ref="D195:H195" si="110">SUM(D196:D200)</f>
        <v>0</v>
      </c>
      <c r="E195" s="273">
        <f>E198+E200+E199+E197+E196</f>
        <v>8000</v>
      </c>
      <c r="F195" s="427">
        <f>D195/C195*100</f>
        <v>0</v>
      </c>
      <c r="G195" s="391">
        <f>SUM(G196:G200)</f>
        <v>0</v>
      </c>
      <c r="H195" s="273">
        <f t="shared" si="110"/>
        <v>0</v>
      </c>
      <c r="I195" s="273" t="e">
        <f t="shared" si="69"/>
        <v>#DIV/0!</v>
      </c>
      <c r="J195" s="206">
        <f t="shared" si="104"/>
        <v>0</v>
      </c>
      <c r="K195" s="134">
        <f t="shared" si="105"/>
        <v>8000</v>
      </c>
      <c r="L195" s="206">
        <f t="shared" si="65"/>
        <v>0</v>
      </c>
      <c r="M195" s="134">
        <f t="shared" si="106"/>
        <v>8000</v>
      </c>
      <c r="N195" s="117"/>
      <c r="O195" s="117"/>
      <c r="P195" s="116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</row>
    <row r="196" spans="1:52" s="26" customFormat="1" ht="18.75" x14ac:dyDescent="0.3">
      <c r="A196" s="515" t="s">
        <v>108</v>
      </c>
      <c r="B196" s="493">
        <v>2260048</v>
      </c>
      <c r="C196" s="261"/>
      <c r="D196" s="245">
        <f t="shared" ref="D196:D199" si="111">H196</f>
        <v>0</v>
      </c>
      <c r="E196" s="240">
        <f t="shared" ref="E196:E200" si="112">C196-D196</f>
        <v>0</v>
      </c>
      <c r="F196" s="262" t="e">
        <f t="shared" ref="F196:F200" si="113">D196/C196*100</f>
        <v>#DIV/0!</v>
      </c>
      <c r="G196" s="386">
        <f t="shared" ref="G196:G200" si="114">H196</f>
        <v>0</v>
      </c>
      <c r="H196" s="265"/>
      <c r="I196" s="265" t="e">
        <f t="shared" si="69"/>
        <v>#DIV/0!</v>
      </c>
      <c r="J196" s="206">
        <f t="shared" si="104"/>
        <v>0</v>
      </c>
      <c r="K196" s="134">
        <f t="shared" si="105"/>
        <v>0</v>
      </c>
      <c r="L196" s="206">
        <f t="shared" si="65"/>
        <v>0</v>
      </c>
      <c r="M196" s="134">
        <f t="shared" si="106"/>
        <v>0</v>
      </c>
      <c r="N196" s="116"/>
      <c r="O196" s="116"/>
      <c r="P196" s="116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</row>
    <row r="197" spans="1:52" s="26" customFormat="1" ht="18.75" x14ac:dyDescent="0.3">
      <c r="A197" s="515" t="s">
        <v>235</v>
      </c>
      <c r="B197" s="493">
        <v>2260034</v>
      </c>
      <c r="C197" s="261"/>
      <c r="D197" s="245">
        <f t="shared" si="111"/>
        <v>0</v>
      </c>
      <c r="E197" s="240">
        <f t="shared" si="112"/>
        <v>0</v>
      </c>
      <c r="F197" s="262" t="e">
        <f t="shared" si="113"/>
        <v>#DIV/0!</v>
      </c>
      <c r="G197" s="386">
        <f t="shared" si="114"/>
        <v>0</v>
      </c>
      <c r="H197" s="265"/>
      <c r="I197" s="265" t="e">
        <f t="shared" si="69"/>
        <v>#DIV/0!</v>
      </c>
      <c r="J197" s="206"/>
      <c r="K197" s="134"/>
      <c r="L197" s="206">
        <f t="shared" si="65"/>
        <v>0</v>
      </c>
      <c r="M197" s="134"/>
      <c r="N197" s="116"/>
      <c r="O197" s="116"/>
      <c r="P197" s="116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</row>
    <row r="198" spans="1:52" s="21" customFormat="1" ht="31.5" x14ac:dyDescent="0.3">
      <c r="A198" s="522" t="s">
        <v>109</v>
      </c>
      <c r="B198" s="485">
        <v>2260336</v>
      </c>
      <c r="C198" s="274">
        <v>8000</v>
      </c>
      <c r="D198" s="245"/>
      <c r="E198" s="240">
        <f t="shared" si="112"/>
        <v>8000</v>
      </c>
      <c r="F198" s="262">
        <f t="shared" si="113"/>
        <v>0</v>
      </c>
      <c r="G198" s="381">
        <f t="shared" si="114"/>
        <v>0</v>
      </c>
      <c r="H198" s="245"/>
      <c r="I198" s="245" t="e">
        <f t="shared" si="69"/>
        <v>#DIV/0!</v>
      </c>
      <c r="J198" s="206">
        <f>G198-H198</f>
        <v>0</v>
      </c>
      <c r="K198" s="134">
        <f>C198</f>
        <v>8000</v>
      </c>
      <c r="L198" s="206">
        <f t="shared" si="65"/>
        <v>0</v>
      </c>
      <c r="M198" s="134">
        <f>K198-L198</f>
        <v>8000</v>
      </c>
      <c r="N198" s="103"/>
      <c r="O198" s="103"/>
      <c r="P198" s="103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</row>
    <row r="199" spans="1:52" s="22" customFormat="1" ht="22.5" customHeight="1" x14ac:dyDescent="0.3">
      <c r="A199" s="515" t="s">
        <v>122</v>
      </c>
      <c r="B199" s="493">
        <v>2260382</v>
      </c>
      <c r="C199" s="241"/>
      <c r="D199" s="245">
        <f t="shared" si="111"/>
        <v>0</v>
      </c>
      <c r="E199" s="240">
        <f t="shared" si="112"/>
        <v>0</v>
      </c>
      <c r="F199" s="262" t="e">
        <f t="shared" si="113"/>
        <v>#DIV/0!</v>
      </c>
      <c r="G199" s="386">
        <f t="shared" si="114"/>
        <v>0</v>
      </c>
      <c r="H199" s="265"/>
      <c r="I199" s="265" t="e">
        <f t="shared" si="69"/>
        <v>#DIV/0!</v>
      </c>
      <c r="J199" s="206">
        <f>G199-H199</f>
        <v>0</v>
      </c>
      <c r="K199" s="134">
        <f>C199</f>
        <v>0</v>
      </c>
      <c r="L199" s="206">
        <f t="shared" si="65"/>
        <v>0</v>
      </c>
      <c r="M199" s="134">
        <f>K199-L199</f>
        <v>0</v>
      </c>
      <c r="N199" s="104"/>
      <c r="O199" s="104"/>
      <c r="P199" s="104"/>
      <c r="Q199" s="105"/>
      <c r="R199" s="105"/>
      <c r="S199" s="105"/>
      <c r="T199" s="105"/>
      <c r="U199" s="105"/>
      <c r="V199" s="105"/>
      <c r="W199" s="105"/>
      <c r="X199" s="105"/>
      <c r="Y199" s="105"/>
      <c r="Z199" s="105"/>
      <c r="AA199" s="105"/>
      <c r="AB199" s="105"/>
      <c r="AC199" s="105"/>
      <c r="AD199" s="105"/>
      <c r="AE199" s="105"/>
      <c r="AF199" s="105"/>
      <c r="AG199" s="105"/>
      <c r="AH199" s="105"/>
      <c r="AI199" s="105"/>
      <c r="AJ199" s="105"/>
      <c r="AK199" s="105"/>
      <c r="AL199" s="105"/>
      <c r="AM199" s="105"/>
      <c r="AN199" s="105"/>
      <c r="AO199" s="105"/>
      <c r="AP199" s="105"/>
      <c r="AQ199" s="105"/>
      <c r="AR199" s="105"/>
      <c r="AS199" s="105"/>
      <c r="AT199" s="105"/>
      <c r="AU199" s="105"/>
      <c r="AV199" s="105"/>
      <c r="AW199" s="105"/>
      <c r="AX199" s="105"/>
      <c r="AY199" s="105"/>
      <c r="AZ199" s="105"/>
    </row>
    <row r="200" spans="1:52" s="22" customFormat="1" ht="22.5" customHeight="1" x14ac:dyDescent="0.3">
      <c r="A200" s="515" t="s">
        <v>268</v>
      </c>
      <c r="B200" s="536">
        <v>2260529</v>
      </c>
      <c r="C200" s="241"/>
      <c r="D200" s="245"/>
      <c r="E200" s="240">
        <f t="shared" si="112"/>
        <v>0</v>
      </c>
      <c r="F200" s="262" t="e">
        <f t="shared" si="113"/>
        <v>#DIV/0!</v>
      </c>
      <c r="G200" s="386">
        <f t="shared" si="114"/>
        <v>0</v>
      </c>
      <c r="H200" s="265"/>
      <c r="I200" s="265" t="e">
        <f t="shared" si="69"/>
        <v>#DIV/0!</v>
      </c>
      <c r="J200" s="206">
        <f>G200-H200</f>
        <v>0</v>
      </c>
      <c r="K200" s="134">
        <f>C200</f>
        <v>0</v>
      </c>
      <c r="L200" s="206">
        <f t="shared" ref="L200" si="115">H200-D200</f>
        <v>0</v>
      </c>
      <c r="M200" s="134">
        <f>K200-L200</f>
        <v>0</v>
      </c>
      <c r="N200" s="104"/>
      <c r="O200" s="104"/>
      <c r="P200" s="104"/>
      <c r="Q200" s="105"/>
      <c r="R200" s="105"/>
      <c r="S200" s="105"/>
      <c r="T200" s="105"/>
      <c r="U200" s="105"/>
      <c r="V200" s="105"/>
      <c r="W200" s="105"/>
      <c r="X200" s="105"/>
      <c r="Y200" s="105"/>
      <c r="Z200" s="105"/>
      <c r="AA200" s="105"/>
      <c r="AB200" s="105"/>
      <c r="AC200" s="105"/>
      <c r="AD200" s="105"/>
      <c r="AE200" s="105"/>
      <c r="AF200" s="105"/>
      <c r="AG200" s="105"/>
      <c r="AH200" s="105"/>
      <c r="AI200" s="105"/>
      <c r="AJ200" s="105"/>
      <c r="AK200" s="105"/>
      <c r="AL200" s="105"/>
      <c r="AM200" s="105"/>
      <c r="AN200" s="105"/>
      <c r="AO200" s="105"/>
      <c r="AP200" s="105"/>
      <c r="AQ200" s="105"/>
      <c r="AR200" s="105"/>
      <c r="AS200" s="105"/>
      <c r="AT200" s="105"/>
      <c r="AU200" s="105"/>
      <c r="AV200" s="105"/>
      <c r="AW200" s="105"/>
      <c r="AX200" s="105"/>
      <c r="AY200" s="105"/>
      <c r="AZ200" s="105"/>
    </row>
    <row r="201" spans="1:52" s="16" customFormat="1" ht="21.75" customHeight="1" x14ac:dyDescent="0.25">
      <c r="A201" s="475" t="s">
        <v>178</v>
      </c>
      <c r="B201" s="537" t="s">
        <v>267</v>
      </c>
      <c r="C201" s="273">
        <f t="shared" ref="C201:K201" si="116">SUM(C202:C209)</f>
        <v>0</v>
      </c>
      <c r="D201" s="273">
        <f t="shared" si="116"/>
        <v>0</v>
      </c>
      <c r="E201" s="273">
        <f t="shared" si="116"/>
        <v>0</v>
      </c>
      <c r="F201" s="273" t="e">
        <f t="shared" si="116"/>
        <v>#DIV/0!</v>
      </c>
      <c r="G201" s="391">
        <f t="shared" si="116"/>
        <v>0</v>
      </c>
      <c r="H201" s="273">
        <f t="shared" si="116"/>
        <v>0</v>
      </c>
      <c r="I201" s="273" t="e">
        <f t="shared" si="69"/>
        <v>#DIV/0!</v>
      </c>
      <c r="J201" s="273">
        <f t="shared" si="116"/>
        <v>0</v>
      </c>
      <c r="K201" s="273">
        <f t="shared" si="116"/>
        <v>0</v>
      </c>
      <c r="L201" s="206">
        <f t="shared" ref="L201:L202" si="117">H201-D201</f>
        <v>0</v>
      </c>
      <c r="M201" s="273">
        <f>SUM(M202:M209)</f>
        <v>0</v>
      </c>
      <c r="N201" s="273">
        <f>SUM(N202:N209)</f>
        <v>0</v>
      </c>
      <c r="O201" s="273">
        <f>SUM(O202:O209)</f>
        <v>0</v>
      </c>
      <c r="P201" s="273">
        <f>SUM(P202:P209)</f>
        <v>0</v>
      </c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</row>
    <row r="202" spans="1:52" s="15" customFormat="1" ht="21.75" customHeight="1" x14ac:dyDescent="0.3">
      <c r="A202" s="524" t="s">
        <v>266</v>
      </c>
      <c r="B202" s="538">
        <v>2960017</v>
      </c>
      <c r="C202" s="272"/>
      <c r="D202" s="245">
        <f>H202</f>
        <v>0</v>
      </c>
      <c r="E202" s="240">
        <f>C202-D202</f>
        <v>0</v>
      </c>
      <c r="F202" s="262" t="e">
        <f>D202/C202*100</f>
        <v>#DIV/0!</v>
      </c>
      <c r="G202" s="401">
        <f>H202</f>
        <v>0</v>
      </c>
      <c r="H202" s="272"/>
      <c r="I202" s="245" t="e">
        <f t="shared" si="69"/>
        <v>#DIV/0!</v>
      </c>
      <c r="J202" s="262"/>
      <c r="K202" s="134"/>
      <c r="L202" s="206">
        <f t="shared" si="117"/>
        <v>0</v>
      </c>
      <c r="M202" s="134"/>
      <c r="N202" s="99"/>
      <c r="O202" s="99"/>
      <c r="P202" s="99"/>
    </row>
    <row r="203" spans="1:52" s="16" customFormat="1" ht="21.75" customHeight="1" x14ac:dyDescent="0.25">
      <c r="A203" s="475" t="s">
        <v>19</v>
      </c>
      <c r="B203" s="537" t="s">
        <v>110</v>
      </c>
      <c r="C203" s="273">
        <f t="shared" ref="C203:K203" si="118">SUM(C204:C211)</f>
        <v>0</v>
      </c>
      <c r="D203" s="273">
        <f t="shared" si="118"/>
        <v>0</v>
      </c>
      <c r="E203" s="273">
        <f t="shared" si="118"/>
        <v>0</v>
      </c>
      <c r="F203" s="273" t="e">
        <f t="shared" si="118"/>
        <v>#DIV/0!</v>
      </c>
      <c r="G203" s="391">
        <f t="shared" si="118"/>
        <v>0</v>
      </c>
      <c r="H203" s="273">
        <f t="shared" si="118"/>
        <v>0</v>
      </c>
      <c r="I203" s="273" t="e">
        <f t="shared" si="69"/>
        <v>#DIV/0!</v>
      </c>
      <c r="J203" s="273">
        <f t="shared" si="118"/>
        <v>0</v>
      </c>
      <c r="K203" s="273">
        <f t="shared" si="118"/>
        <v>0</v>
      </c>
      <c r="L203" s="206">
        <f t="shared" si="65"/>
        <v>0</v>
      </c>
      <c r="M203" s="273">
        <f>SUM(M204:M211)</f>
        <v>0</v>
      </c>
      <c r="N203" s="273">
        <f>SUM(N204:N211)</f>
        <v>0</v>
      </c>
      <c r="O203" s="273">
        <f>SUM(O204:O211)</f>
        <v>0</v>
      </c>
      <c r="P203" s="273">
        <f>SUM(P204:P211)</f>
        <v>0</v>
      </c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</row>
    <row r="204" spans="1:52" s="15" customFormat="1" ht="21.75" customHeight="1" x14ac:dyDescent="0.3">
      <c r="A204" s="524" t="s">
        <v>234</v>
      </c>
      <c r="B204" s="538">
        <v>3100004</v>
      </c>
      <c r="C204" s="272"/>
      <c r="D204" s="245">
        <f t="shared" ref="D204:D211" si="119">H204</f>
        <v>0</v>
      </c>
      <c r="E204" s="240">
        <f t="shared" ref="E204:E211" si="120">C204-D204</f>
        <v>0</v>
      </c>
      <c r="F204" s="262" t="e">
        <f t="shared" ref="F204:F211" si="121">D204/C204*100</f>
        <v>#DIV/0!</v>
      </c>
      <c r="G204" s="401">
        <f t="shared" ref="G204:G211" si="122">H204</f>
        <v>0</v>
      </c>
      <c r="H204" s="272"/>
      <c r="I204" s="245" t="e">
        <f t="shared" si="69"/>
        <v>#DIV/0!</v>
      </c>
      <c r="J204" s="262"/>
      <c r="K204" s="134"/>
      <c r="L204" s="206">
        <f t="shared" ref="L204:L267" si="123">H204-D204</f>
        <v>0</v>
      </c>
      <c r="M204" s="134"/>
      <c r="N204" s="99"/>
      <c r="O204" s="99"/>
      <c r="P204" s="99"/>
    </row>
    <row r="205" spans="1:52" s="21" customFormat="1" ht="31.5" x14ac:dyDescent="0.3">
      <c r="A205" s="524" t="s">
        <v>111</v>
      </c>
      <c r="B205" s="538">
        <v>3100014</v>
      </c>
      <c r="C205" s="261"/>
      <c r="D205" s="245">
        <f t="shared" si="119"/>
        <v>0</v>
      </c>
      <c r="E205" s="240">
        <f t="shared" si="120"/>
        <v>0</v>
      </c>
      <c r="F205" s="262" t="e">
        <f t="shared" si="121"/>
        <v>#DIV/0!</v>
      </c>
      <c r="G205" s="381">
        <f t="shared" si="122"/>
        <v>0</v>
      </c>
      <c r="H205" s="245"/>
      <c r="I205" s="245" t="e">
        <f t="shared" si="69"/>
        <v>#DIV/0!</v>
      </c>
      <c r="J205" s="206">
        <f>G205-H205</f>
        <v>0</v>
      </c>
      <c r="K205" s="134">
        <f>C205</f>
        <v>0</v>
      </c>
      <c r="L205" s="206">
        <f t="shared" si="123"/>
        <v>0</v>
      </c>
      <c r="M205" s="134">
        <f>K205-L205</f>
        <v>0</v>
      </c>
      <c r="N205" s="103"/>
      <c r="O205" s="103"/>
      <c r="P205" s="103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</row>
    <row r="206" spans="1:52" s="21" customFormat="1" ht="18.75" x14ac:dyDescent="0.3">
      <c r="A206" s="524" t="s">
        <v>236</v>
      </c>
      <c r="B206" s="493">
        <v>3100016</v>
      </c>
      <c r="C206" s="261"/>
      <c r="D206" s="245">
        <f t="shared" si="119"/>
        <v>0</v>
      </c>
      <c r="E206" s="240">
        <f t="shared" si="120"/>
        <v>0</v>
      </c>
      <c r="F206" s="262" t="e">
        <f t="shared" si="121"/>
        <v>#DIV/0!</v>
      </c>
      <c r="G206" s="381">
        <f t="shared" si="122"/>
        <v>0</v>
      </c>
      <c r="H206" s="245"/>
      <c r="I206" s="245" t="e">
        <f t="shared" ref="I206:I268" si="124">H206/G206*100</f>
        <v>#DIV/0!</v>
      </c>
      <c r="J206" s="206"/>
      <c r="K206" s="134"/>
      <c r="L206" s="206">
        <f t="shared" si="123"/>
        <v>0</v>
      </c>
      <c r="M206" s="134"/>
      <c r="N206" s="103"/>
      <c r="O206" s="103"/>
      <c r="P206" s="103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20"/>
      <c r="AY206" s="20"/>
      <c r="AZ206" s="20"/>
    </row>
    <row r="207" spans="1:52" s="21" customFormat="1" ht="18.75" x14ac:dyDescent="0.3">
      <c r="A207" s="524" t="s">
        <v>237</v>
      </c>
      <c r="B207" s="493">
        <v>3100020</v>
      </c>
      <c r="C207" s="261"/>
      <c r="D207" s="245">
        <f t="shared" si="119"/>
        <v>0</v>
      </c>
      <c r="E207" s="240">
        <f t="shared" si="120"/>
        <v>0</v>
      </c>
      <c r="F207" s="262" t="e">
        <f t="shared" si="121"/>
        <v>#DIV/0!</v>
      </c>
      <c r="G207" s="381">
        <f t="shared" si="122"/>
        <v>0</v>
      </c>
      <c r="H207" s="245"/>
      <c r="I207" s="245" t="e">
        <f t="shared" si="124"/>
        <v>#DIV/0!</v>
      </c>
      <c r="J207" s="206"/>
      <c r="K207" s="134"/>
      <c r="L207" s="206">
        <f t="shared" si="123"/>
        <v>0</v>
      </c>
      <c r="M207" s="134"/>
      <c r="N207" s="103"/>
      <c r="O207" s="103"/>
      <c r="P207" s="103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</row>
    <row r="208" spans="1:52" s="21" customFormat="1" ht="18.75" x14ac:dyDescent="0.3">
      <c r="A208" s="524" t="s">
        <v>112</v>
      </c>
      <c r="B208" s="538">
        <v>3100026</v>
      </c>
      <c r="C208" s="261"/>
      <c r="D208" s="245">
        <f t="shared" si="119"/>
        <v>0</v>
      </c>
      <c r="E208" s="240">
        <f t="shared" si="120"/>
        <v>0</v>
      </c>
      <c r="F208" s="262" t="e">
        <f t="shared" si="121"/>
        <v>#DIV/0!</v>
      </c>
      <c r="G208" s="381">
        <f t="shared" si="122"/>
        <v>0</v>
      </c>
      <c r="H208" s="245"/>
      <c r="I208" s="245" t="e">
        <f t="shared" si="124"/>
        <v>#DIV/0!</v>
      </c>
      <c r="J208" s="206"/>
      <c r="K208" s="134"/>
      <c r="L208" s="206">
        <f t="shared" si="123"/>
        <v>0</v>
      </c>
      <c r="M208" s="134"/>
      <c r="N208" s="103"/>
      <c r="O208" s="103"/>
      <c r="P208" s="103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  <c r="AU208" s="20"/>
      <c r="AV208" s="20"/>
      <c r="AW208" s="20"/>
      <c r="AX208" s="20"/>
      <c r="AY208" s="20"/>
      <c r="AZ208" s="20"/>
    </row>
    <row r="209" spans="1:52" s="21" customFormat="1" ht="18.75" x14ac:dyDescent="0.3">
      <c r="A209" s="524" t="s">
        <v>23</v>
      </c>
      <c r="B209" s="538">
        <v>3100035</v>
      </c>
      <c r="C209" s="261"/>
      <c r="D209" s="245">
        <f t="shared" si="119"/>
        <v>0</v>
      </c>
      <c r="E209" s="240">
        <f t="shared" si="120"/>
        <v>0</v>
      </c>
      <c r="F209" s="262" t="e">
        <f t="shared" si="121"/>
        <v>#DIV/0!</v>
      </c>
      <c r="G209" s="381">
        <f t="shared" si="122"/>
        <v>0</v>
      </c>
      <c r="H209" s="245"/>
      <c r="I209" s="245" t="e">
        <f t="shared" si="124"/>
        <v>#DIV/0!</v>
      </c>
      <c r="J209" s="206"/>
      <c r="K209" s="134"/>
      <c r="L209" s="206">
        <f t="shared" si="123"/>
        <v>0</v>
      </c>
      <c r="M209" s="134"/>
      <c r="N209" s="103"/>
      <c r="O209" s="103"/>
      <c r="P209" s="103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0"/>
    </row>
    <row r="210" spans="1:52" s="40" customFormat="1" ht="18.75" x14ac:dyDescent="0.3">
      <c r="A210" s="524" t="s">
        <v>113</v>
      </c>
      <c r="B210" s="493">
        <v>3100039</v>
      </c>
      <c r="C210" s="261"/>
      <c r="D210" s="245">
        <f t="shared" si="119"/>
        <v>0</v>
      </c>
      <c r="E210" s="240">
        <f t="shared" si="120"/>
        <v>0</v>
      </c>
      <c r="F210" s="262" t="e">
        <f t="shared" si="121"/>
        <v>#DIV/0!</v>
      </c>
      <c r="G210" s="379">
        <f t="shared" si="122"/>
        <v>0</v>
      </c>
      <c r="H210" s="240"/>
      <c r="I210" s="245" t="e">
        <f t="shared" si="124"/>
        <v>#DIV/0!</v>
      </c>
      <c r="J210" s="206">
        <f>G210-H210</f>
        <v>0</v>
      </c>
      <c r="K210" s="134">
        <f>C210</f>
        <v>0</v>
      </c>
      <c r="L210" s="206">
        <f t="shared" si="123"/>
        <v>0</v>
      </c>
      <c r="M210" s="134">
        <f>K210-L210</f>
        <v>0</v>
      </c>
      <c r="N210" s="118"/>
      <c r="O210" s="118"/>
      <c r="P210" s="118"/>
      <c r="Q210" s="119"/>
      <c r="R210" s="119"/>
      <c r="S210" s="119"/>
      <c r="T210" s="119"/>
      <c r="U210" s="119"/>
      <c r="V210" s="119"/>
      <c r="W210" s="119"/>
      <c r="X210" s="119"/>
      <c r="Y210" s="119"/>
      <c r="Z210" s="119"/>
      <c r="AA210" s="119"/>
      <c r="AB210" s="119"/>
      <c r="AC210" s="119"/>
      <c r="AD210" s="119"/>
      <c r="AE210" s="119"/>
      <c r="AF210" s="119"/>
      <c r="AG210" s="119"/>
      <c r="AH210" s="119"/>
      <c r="AI210" s="119"/>
      <c r="AJ210" s="119"/>
      <c r="AK210" s="119"/>
      <c r="AL210" s="119"/>
      <c r="AM210" s="119"/>
      <c r="AN210" s="119"/>
      <c r="AO210" s="119"/>
      <c r="AP210" s="119"/>
      <c r="AQ210" s="119"/>
      <c r="AR210" s="119"/>
      <c r="AS210" s="119"/>
      <c r="AT210" s="119"/>
      <c r="AU210" s="119"/>
      <c r="AV210" s="119"/>
      <c r="AW210" s="119"/>
      <c r="AX210" s="119"/>
      <c r="AY210" s="119"/>
      <c r="AZ210" s="119"/>
    </row>
    <row r="211" spans="1:52" s="20" customFormat="1" ht="18.75" x14ac:dyDescent="0.3">
      <c r="A211" s="486" t="s">
        <v>115</v>
      </c>
      <c r="B211" s="500">
        <v>3100121</v>
      </c>
      <c r="C211" s="256"/>
      <c r="D211" s="245">
        <f t="shared" si="119"/>
        <v>0</v>
      </c>
      <c r="E211" s="240">
        <f t="shared" si="120"/>
        <v>0</v>
      </c>
      <c r="F211" s="262" t="e">
        <f t="shared" si="121"/>
        <v>#DIV/0!</v>
      </c>
      <c r="G211" s="381">
        <f t="shared" si="122"/>
        <v>0</v>
      </c>
      <c r="H211" s="245"/>
      <c r="I211" s="245" t="e">
        <f t="shared" si="124"/>
        <v>#DIV/0!</v>
      </c>
      <c r="J211" s="206">
        <f>G211-H211</f>
        <v>0</v>
      </c>
      <c r="K211" s="134">
        <f>C211</f>
        <v>0</v>
      </c>
      <c r="L211" s="206">
        <f t="shared" si="123"/>
        <v>0</v>
      </c>
      <c r="M211" s="134">
        <f>K211-L211</f>
        <v>0</v>
      </c>
      <c r="N211" s="103"/>
      <c r="O211" s="103"/>
      <c r="P211" s="103"/>
    </row>
    <row r="212" spans="1:52" s="20" customFormat="1" ht="18.75" x14ac:dyDescent="0.3">
      <c r="A212" s="475" t="s">
        <v>24</v>
      </c>
      <c r="B212" s="513">
        <v>340</v>
      </c>
      <c r="C212" s="257">
        <f>SUM(C213)</f>
        <v>0</v>
      </c>
      <c r="D212" s="257">
        <f>SUM(D213)</f>
        <v>0</v>
      </c>
      <c r="E212" s="257">
        <f>SUM(E213)</f>
        <v>0</v>
      </c>
      <c r="F212" s="427" t="e">
        <f t="shared" ref="F212:F234" si="125">D212/C212*100</f>
        <v>#DIV/0!</v>
      </c>
      <c r="G212" s="402">
        <f>SUM(G213)</f>
        <v>0</v>
      </c>
      <c r="H212" s="271">
        <f>SUM(H213)</f>
        <v>0</v>
      </c>
      <c r="I212" s="271" t="e">
        <f t="shared" si="124"/>
        <v>#DIV/0!</v>
      </c>
      <c r="J212" s="206"/>
      <c r="K212" s="134"/>
      <c r="L212" s="206">
        <f t="shared" si="123"/>
        <v>0</v>
      </c>
      <c r="M212" s="134"/>
      <c r="N212" s="103"/>
      <c r="O212" s="103"/>
      <c r="P212" s="103"/>
    </row>
    <row r="213" spans="1:52" s="20" customFormat="1" ht="18.75" x14ac:dyDescent="0.3">
      <c r="A213" s="539" t="s">
        <v>238</v>
      </c>
      <c r="B213" s="500">
        <v>3450000</v>
      </c>
      <c r="C213" s="256"/>
      <c r="D213" s="245">
        <f>H213</f>
        <v>0</v>
      </c>
      <c r="E213" s="240">
        <f>C213-D213</f>
        <v>0</v>
      </c>
      <c r="F213" s="262" t="e">
        <f>D213/C213*100</f>
        <v>#DIV/0!</v>
      </c>
      <c r="G213" s="381">
        <f>H213</f>
        <v>0</v>
      </c>
      <c r="H213" s="245"/>
      <c r="I213" s="245" t="e">
        <f t="shared" si="124"/>
        <v>#DIV/0!</v>
      </c>
      <c r="J213" s="262"/>
      <c r="K213" s="134"/>
      <c r="L213" s="206">
        <f t="shared" si="123"/>
        <v>0</v>
      </c>
      <c r="M213" s="134"/>
      <c r="N213" s="103"/>
      <c r="O213" s="103"/>
      <c r="P213" s="103"/>
    </row>
    <row r="214" spans="1:52" s="71" customFormat="1" ht="18.75" x14ac:dyDescent="0.3">
      <c r="A214" s="443" t="s">
        <v>169</v>
      </c>
      <c r="B214" s="534" t="s">
        <v>170</v>
      </c>
      <c r="C214" s="266">
        <f>C215+C217+C220</f>
        <v>0</v>
      </c>
      <c r="D214" s="266">
        <f>D215+D217+D220</f>
        <v>0</v>
      </c>
      <c r="E214" s="266">
        <f>E215+E217+E220</f>
        <v>0</v>
      </c>
      <c r="F214" s="441" t="e">
        <f t="shared" si="125"/>
        <v>#DIV/0!</v>
      </c>
      <c r="G214" s="400">
        <f>G215+G217+G220</f>
        <v>0</v>
      </c>
      <c r="H214" s="266">
        <f>H215+H217+H220</f>
        <v>0</v>
      </c>
      <c r="I214" s="266" t="e">
        <f t="shared" si="124"/>
        <v>#DIV/0!</v>
      </c>
      <c r="J214" s="206">
        <f t="shared" ref="J214:J226" si="126">G214-H214</f>
        <v>0</v>
      </c>
      <c r="K214" s="134">
        <f t="shared" ref="K214:K226" si="127">C214</f>
        <v>0</v>
      </c>
      <c r="L214" s="206">
        <f t="shared" si="123"/>
        <v>0</v>
      </c>
      <c r="M214" s="134">
        <f t="shared" ref="M214:M226" si="128">K214-L214</f>
        <v>0</v>
      </c>
      <c r="N214" s="124"/>
      <c r="O214" s="124"/>
      <c r="P214" s="124"/>
      <c r="Q214" s="121"/>
      <c r="R214" s="121"/>
      <c r="S214" s="121"/>
      <c r="T214" s="121"/>
      <c r="U214" s="121"/>
      <c r="V214" s="121"/>
      <c r="W214" s="121"/>
      <c r="X214" s="121"/>
      <c r="Y214" s="121"/>
      <c r="Z214" s="121"/>
      <c r="AA214" s="121"/>
      <c r="AB214" s="121"/>
      <c r="AC214" s="121"/>
      <c r="AD214" s="121"/>
      <c r="AE214" s="121"/>
      <c r="AF214" s="121"/>
      <c r="AG214" s="121"/>
      <c r="AH214" s="121"/>
      <c r="AI214" s="121"/>
      <c r="AJ214" s="121"/>
      <c r="AK214" s="121"/>
      <c r="AL214" s="121"/>
      <c r="AM214" s="121"/>
      <c r="AN214" s="121"/>
      <c r="AO214" s="121"/>
      <c r="AP214" s="121"/>
      <c r="AQ214" s="121"/>
      <c r="AR214" s="121"/>
      <c r="AS214" s="121"/>
      <c r="AT214" s="121"/>
      <c r="AU214" s="121"/>
      <c r="AV214" s="121"/>
      <c r="AW214" s="121"/>
      <c r="AX214" s="121"/>
      <c r="AY214" s="121"/>
      <c r="AZ214" s="121"/>
    </row>
    <row r="215" spans="1:52" s="42" customFormat="1" ht="21" customHeight="1" x14ac:dyDescent="0.3">
      <c r="A215" s="475" t="s">
        <v>13</v>
      </c>
      <c r="B215" s="540" t="s">
        <v>103</v>
      </c>
      <c r="C215" s="270">
        <f>C216</f>
        <v>0</v>
      </c>
      <c r="D215" s="270">
        <f>D216</f>
        <v>0</v>
      </c>
      <c r="E215" s="270">
        <f>E216</f>
        <v>0</v>
      </c>
      <c r="F215" s="427" t="e">
        <f t="shared" si="125"/>
        <v>#DIV/0!</v>
      </c>
      <c r="G215" s="403">
        <f>G216</f>
        <v>0</v>
      </c>
      <c r="H215" s="270">
        <f>H216</f>
        <v>0</v>
      </c>
      <c r="I215" s="270" t="e">
        <f t="shared" si="124"/>
        <v>#DIV/0!</v>
      </c>
      <c r="J215" s="206">
        <f t="shared" si="126"/>
        <v>0</v>
      </c>
      <c r="K215" s="134">
        <f t="shared" si="127"/>
        <v>0</v>
      </c>
      <c r="L215" s="206">
        <f t="shared" si="123"/>
        <v>0</v>
      </c>
      <c r="M215" s="134">
        <f t="shared" si="128"/>
        <v>0</v>
      </c>
      <c r="N215" s="120"/>
      <c r="O215" s="120"/>
      <c r="P215" s="120"/>
      <c r="Q215" s="121"/>
      <c r="R215" s="121"/>
      <c r="S215" s="121"/>
      <c r="T215" s="121"/>
      <c r="U215" s="121"/>
      <c r="V215" s="121"/>
      <c r="W215" s="121"/>
      <c r="X215" s="121"/>
      <c r="Y215" s="121"/>
      <c r="Z215" s="121"/>
      <c r="AA215" s="121"/>
      <c r="AB215" s="121"/>
      <c r="AC215" s="121"/>
      <c r="AD215" s="121"/>
      <c r="AE215" s="121"/>
      <c r="AF215" s="121"/>
      <c r="AG215" s="121"/>
      <c r="AH215" s="121"/>
      <c r="AI215" s="121"/>
      <c r="AJ215" s="121"/>
      <c r="AK215" s="121"/>
      <c r="AL215" s="121"/>
      <c r="AM215" s="121"/>
      <c r="AN215" s="121"/>
      <c r="AO215" s="121"/>
      <c r="AP215" s="121"/>
      <c r="AQ215" s="121"/>
      <c r="AR215" s="121"/>
      <c r="AS215" s="121"/>
      <c r="AT215" s="121"/>
      <c r="AU215" s="121"/>
      <c r="AV215" s="121"/>
      <c r="AW215" s="121"/>
      <c r="AX215" s="121"/>
      <c r="AY215" s="121"/>
      <c r="AZ215" s="121"/>
    </row>
    <row r="216" spans="1:52" s="40" customFormat="1" ht="18.75" x14ac:dyDescent="0.3">
      <c r="A216" s="524" t="s">
        <v>114</v>
      </c>
      <c r="B216" s="488">
        <v>2250132</v>
      </c>
      <c r="C216" s="269"/>
      <c r="D216" s="240">
        <f>H216</f>
        <v>0</v>
      </c>
      <c r="E216" s="240">
        <f>C216-D216</f>
        <v>0</v>
      </c>
      <c r="F216" s="262" t="e">
        <f>D216/C216*100</f>
        <v>#DIV/0!</v>
      </c>
      <c r="G216" s="379">
        <f>H216</f>
        <v>0</v>
      </c>
      <c r="H216" s="240"/>
      <c r="I216" s="240" t="e">
        <f t="shared" si="124"/>
        <v>#DIV/0!</v>
      </c>
      <c r="J216" s="206">
        <f t="shared" si="126"/>
        <v>0</v>
      </c>
      <c r="K216" s="134">
        <f t="shared" si="127"/>
        <v>0</v>
      </c>
      <c r="L216" s="206">
        <f t="shared" si="123"/>
        <v>0</v>
      </c>
      <c r="M216" s="134">
        <f t="shared" si="128"/>
        <v>0</v>
      </c>
      <c r="N216" s="118"/>
      <c r="O216" s="118"/>
      <c r="P216" s="118"/>
      <c r="Q216" s="119"/>
      <c r="R216" s="119"/>
      <c r="S216" s="119"/>
      <c r="T216" s="119"/>
      <c r="U216" s="119"/>
      <c r="V216" s="119"/>
      <c r="W216" s="119"/>
      <c r="X216" s="119"/>
      <c r="Y216" s="119"/>
      <c r="Z216" s="119"/>
      <c r="AA216" s="119"/>
      <c r="AB216" s="119"/>
      <c r="AC216" s="119"/>
      <c r="AD216" s="119"/>
      <c r="AE216" s="119"/>
      <c r="AF216" s="119"/>
      <c r="AG216" s="119"/>
      <c r="AH216" s="119"/>
      <c r="AI216" s="119"/>
      <c r="AJ216" s="119"/>
      <c r="AK216" s="119"/>
      <c r="AL216" s="119"/>
      <c r="AM216" s="119"/>
      <c r="AN216" s="119"/>
      <c r="AO216" s="119"/>
      <c r="AP216" s="119"/>
      <c r="AQ216" s="119"/>
      <c r="AR216" s="119"/>
      <c r="AS216" s="119"/>
      <c r="AT216" s="119"/>
      <c r="AU216" s="119"/>
      <c r="AV216" s="119"/>
      <c r="AW216" s="119"/>
      <c r="AX216" s="119"/>
      <c r="AY216" s="119"/>
      <c r="AZ216" s="119"/>
    </row>
    <row r="217" spans="1:52" s="42" customFormat="1" ht="20.25" customHeight="1" x14ac:dyDescent="0.3">
      <c r="A217" s="467" t="s">
        <v>15</v>
      </c>
      <c r="B217" s="513">
        <v>226</v>
      </c>
      <c r="C217" s="257">
        <f>C218+C219</f>
        <v>0</v>
      </c>
      <c r="D217" s="257">
        <f t="shared" ref="D217:E217" si="129">D218+D219</f>
        <v>0</v>
      </c>
      <c r="E217" s="257">
        <f t="shared" si="129"/>
        <v>0</v>
      </c>
      <c r="F217" s="427" t="e">
        <f t="shared" si="125"/>
        <v>#DIV/0!</v>
      </c>
      <c r="G217" s="393">
        <f t="shared" ref="G217:H217" si="130">G218+G219</f>
        <v>0</v>
      </c>
      <c r="H217" s="257">
        <f t="shared" si="130"/>
        <v>0</v>
      </c>
      <c r="I217" s="257" t="e">
        <f t="shared" si="124"/>
        <v>#DIV/0!</v>
      </c>
      <c r="J217" s="206">
        <f t="shared" si="126"/>
        <v>0</v>
      </c>
      <c r="K217" s="134">
        <f t="shared" si="127"/>
        <v>0</v>
      </c>
      <c r="L217" s="206">
        <f t="shared" si="123"/>
        <v>0</v>
      </c>
      <c r="M217" s="134">
        <f t="shared" si="128"/>
        <v>0</v>
      </c>
      <c r="N217" s="120"/>
      <c r="O217" s="120"/>
      <c r="P217" s="124"/>
      <c r="Q217" s="121"/>
      <c r="R217" s="121"/>
      <c r="S217" s="121"/>
      <c r="T217" s="121"/>
      <c r="U217" s="121"/>
      <c r="V217" s="121"/>
      <c r="W217" s="121"/>
      <c r="X217" s="121"/>
      <c r="Y217" s="121"/>
      <c r="Z217" s="121"/>
      <c r="AA217" s="121"/>
      <c r="AB217" s="121"/>
      <c r="AC217" s="121"/>
      <c r="AD217" s="121"/>
      <c r="AE217" s="121"/>
      <c r="AF217" s="121"/>
      <c r="AG217" s="121"/>
      <c r="AH217" s="121"/>
      <c r="AI217" s="121"/>
      <c r="AJ217" s="121"/>
      <c r="AK217" s="121"/>
      <c r="AL217" s="121"/>
      <c r="AM217" s="121"/>
      <c r="AN217" s="121"/>
      <c r="AO217" s="121"/>
      <c r="AP217" s="121"/>
      <c r="AQ217" s="121"/>
      <c r="AR217" s="121"/>
      <c r="AS217" s="121"/>
      <c r="AT217" s="121"/>
      <c r="AU217" s="121"/>
      <c r="AV217" s="121"/>
      <c r="AW217" s="121"/>
      <c r="AX217" s="121"/>
      <c r="AY217" s="121"/>
      <c r="AZ217" s="121"/>
    </row>
    <row r="218" spans="1:52" s="26" customFormat="1" ht="18.75" x14ac:dyDescent="0.3">
      <c r="A218" s="541" t="s">
        <v>108</v>
      </c>
      <c r="B218" s="488">
        <v>2260048</v>
      </c>
      <c r="C218" s="268">
        <f>C220</f>
        <v>0</v>
      </c>
      <c r="D218" s="268">
        <f t="shared" ref="D218:D219" si="131">H218</f>
        <v>0</v>
      </c>
      <c r="E218" s="268">
        <f t="shared" ref="E218:E219" si="132">C218-D218</f>
        <v>0</v>
      </c>
      <c r="F218" s="262" t="e">
        <f t="shared" si="125"/>
        <v>#DIV/0!</v>
      </c>
      <c r="G218" s="404">
        <f t="shared" ref="G218:G219" si="133">H218</f>
        <v>0</v>
      </c>
      <c r="H218" s="268">
        <f>H220</f>
        <v>0</v>
      </c>
      <c r="I218" s="265" t="e">
        <f t="shared" si="124"/>
        <v>#DIV/0!</v>
      </c>
      <c r="J218" s="206">
        <f t="shared" si="126"/>
        <v>0</v>
      </c>
      <c r="K218" s="134">
        <f t="shared" si="127"/>
        <v>0</v>
      </c>
      <c r="L218" s="206">
        <f t="shared" si="123"/>
        <v>0</v>
      </c>
      <c r="M218" s="134">
        <f t="shared" si="128"/>
        <v>0</v>
      </c>
      <c r="N218" s="116"/>
      <c r="O218" s="116"/>
      <c r="P218" s="116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</row>
    <row r="219" spans="1:52" s="15" customFormat="1" ht="19.5" customHeight="1" x14ac:dyDescent="0.3">
      <c r="A219" s="539" t="s">
        <v>274</v>
      </c>
      <c r="B219" s="500">
        <v>2260114</v>
      </c>
      <c r="C219" s="256"/>
      <c r="D219" s="256">
        <f t="shared" si="131"/>
        <v>0</v>
      </c>
      <c r="E219" s="256">
        <f t="shared" si="132"/>
        <v>0</v>
      </c>
      <c r="F219" s="262" t="e">
        <f t="shared" si="125"/>
        <v>#DIV/0!</v>
      </c>
      <c r="G219" s="405">
        <f t="shared" si="133"/>
        <v>0</v>
      </c>
      <c r="H219" s="256"/>
      <c r="I219" s="256" t="e">
        <f t="shared" si="124"/>
        <v>#DIV/0!</v>
      </c>
      <c r="J219" s="262"/>
      <c r="K219" s="134"/>
      <c r="L219" s="262"/>
      <c r="M219" s="134"/>
      <c r="N219" s="99"/>
      <c r="O219" s="99"/>
      <c r="P219" s="99"/>
    </row>
    <row r="220" spans="1:52" s="16" customFormat="1" ht="19.5" customHeight="1" x14ac:dyDescent="0.3">
      <c r="A220" s="475" t="s">
        <v>19</v>
      </c>
      <c r="B220" s="513">
        <v>310</v>
      </c>
      <c r="C220" s="257">
        <f>C221</f>
        <v>0</v>
      </c>
      <c r="D220" s="257">
        <f>D221</f>
        <v>0</v>
      </c>
      <c r="E220" s="257">
        <f>E221</f>
        <v>0</v>
      </c>
      <c r="F220" s="427" t="e">
        <f t="shared" si="125"/>
        <v>#DIV/0!</v>
      </c>
      <c r="G220" s="393">
        <f>G221</f>
        <v>0</v>
      </c>
      <c r="H220" s="257">
        <f>H221</f>
        <v>0</v>
      </c>
      <c r="I220" s="257" t="e">
        <f t="shared" si="124"/>
        <v>#DIV/0!</v>
      </c>
      <c r="J220" s="206">
        <f t="shared" si="126"/>
        <v>0</v>
      </c>
      <c r="K220" s="134">
        <f t="shared" si="127"/>
        <v>0</v>
      </c>
      <c r="L220" s="206">
        <f t="shared" si="123"/>
        <v>0</v>
      </c>
      <c r="M220" s="134">
        <f t="shared" si="128"/>
        <v>0</v>
      </c>
      <c r="N220" s="106"/>
      <c r="O220" s="106"/>
      <c r="P220" s="99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</row>
    <row r="221" spans="1:52" s="32" customFormat="1" ht="18.75" x14ac:dyDescent="0.3">
      <c r="A221" s="510" t="s">
        <v>112</v>
      </c>
      <c r="B221" s="473">
        <v>3100026</v>
      </c>
      <c r="C221" s="267"/>
      <c r="D221" s="264">
        <f>H221</f>
        <v>0</v>
      </c>
      <c r="E221" s="240">
        <f>C221-D221</f>
        <v>0</v>
      </c>
      <c r="F221" s="262" t="e">
        <f>D221/C221*100</f>
        <v>#DIV/0!</v>
      </c>
      <c r="G221" s="388">
        <f>H221</f>
        <v>0</v>
      </c>
      <c r="H221" s="264"/>
      <c r="I221" s="264" t="e">
        <f t="shared" si="124"/>
        <v>#DIV/0!</v>
      </c>
      <c r="J221" s="206">
        <f t="shared" si="126"/>
        <v>0</v>
      </c>
      <c r="K221" s="134">
        <f t="shared" si="127"/>
        <v>0</v>
      </c>
      <c r="L221" s="206">
        <f t="shared" si="123"/>
        <v>0</v>
      </c>
      <c r="M221" s="134">
        <f t="shared" si="128"/>
        <v>0</v>
      </c>
      <c r="N221" s="127"/>
      <c r="O221" s="127"/>
      <c r="P221" s="127"/>
      <c r="Q221" s="128"/>
      <c r="R221" s="128"/>
      <c r="S221" s="128"/>
      <c r="T221" s="128"/>
      <c r="U221" s="128"/>
      <c r="V221" s="128"/>
      <c r="W221" s="128"/>
      <c r="X221" s="128"/>
      <c r="Y221" s="128"/>
      <c r="Z221" s="128"/>
      <c r="AA221" s="128"/>
      <c r="AB221" s="128"/>
      <c r="AC221" s="128"/>
      <c r="AD221" s="128"/>
      <c r="AE221" s="128"/>
      <c r="AF221" s="128"/>
      <c r="AG221" s="128"/>
      <c r="AH221" s="128"/>
      <c r="AI221" s="128"/>
      <c r="AJ221" s="128"/>
      <c r="AK221" s="128"/>
      <c r="AL221" s="128"/>
      <c r="AM221" s="128"/>
      <c r="AN221" s="128"/>
      <c r="AO221" s="128"/>
      <c r="AP221" s="128"/>
      <c r="AQ221" s="128"/>
      <c r="AR221" s="128"/>
      <c r="AS221" s="128"/>
      <c r="AT221" s="128"/>
      <c r="AU221" s="128"/>
      <c r="AV221" s="128"/>
      <c r="AW221" s="128"/>
      <c r="AX221" s="128"/>
      <c r="AY221" s="128"/>
      <c r="AZ221" s="128"/>
    </row>
    <row r="222" spans="1:52" s="71" customFormat="1" ht="18.75" x14ac:dyDescent="0.3">
      <c r="A222" s="443" t="s">
        <v>171</v>
      </c>
      <c r="B222" s="534" t="s">
        <v>172</v>
      </c>
      <c r="C222" s="266">
        <f>C223+C228+C225+C231</f>
        <v>0</v>
      </c>
      <c r="D222" s="266">
        <f>D223+D228+D225+D231</f>
        <v>0</v>
      </c>
      <c r="E222" s="266">
        <f>E223+E228+E225+E231</f>
        <v>0</v>
      </c>
      <c r="F222" s="441" t="e">
        <f t="shared" si="125"/>
        <v>#DIV/0!</v>
      </c>
      <c r="G222" s="400">
        <f>G223+G228+G225+G231</f>
        <v>0</v>
      </c>
      <c r="H222" s="266">
        <f>H223+H228+H225+H231</f>
        <v>0</v>
      </c>
      <c r="I222" s="266" t="e">
        <f t="shared" si="124"/>
        <v>#DIV/0!</v>
      </c>
      <c r="J222" s="206">
        <f t="shared" si="126"/>
        <v>0</v>
      </c>
      <c r="K222" s="134">
        <f t="shared" si="127"/>
        <v>0</v>
      </c>
      <c r="L222" s="206">
        <f t="shared" si="123"/>
        <v>0</v>
      </c>
      <c r="M222" s="134">
        <f t="shared" si="128"/>
        <v>0</v>
      </c>
      <c r="N222" s="124"/>
      <c r="O222" s="124"/>
      <c r="P222" s="124"/>
      <c r="Q222" s="121"/>
      <c r="R222" s="121"/>
      <c r="S222" s="121"/>
      <c r="T222" s="121"/>
      <c r="U222" s="121"/>
      <c r="V222" s="121"/>
      <c r="W222" s="121"/>
      <c r="X222" s="121"/>
      <c r="Y222" s="121"/>
      <c r="Z222" s="121"/>
      <c r="AA222" s="121"/>
      <c r="AB222" s="121"/>
      <c r="AC222" s="121"/>
      <c r="AD222" s="121"/>
      <c r="AE222" s="121"/>
      <c r="AF222" s="121"/>
      <c r="AG222" s="121"/>
      <c r="AH222" s="121"/>
      <c r="AI222" s="121"/>
      <c r="AJ222" s="121"/>
      <c r="AK222" s="121"/>
      <c r="AL222" s="121"/>
      <c r="AM222" s="121"/>
      <c r="AN222" s="121"/>
      <c r="AO222" s="121"/>
      <c r="AP222" s="121"/>
      <c r="AQ222" s="121"/>
      <c r="AR222" s="121"/>
      <c r="AS222" s="121"/>
      <c r="AT222" s="121"/>
      <c r="AU222" s="121"/>
      <c r="AV222" s="121"/>
      <c r="AW222" s="121"/>
      <c r="AX222" s="121"/>
      <c r="AY222" s="121"/>
      <c r="AZ222" s="121"/>
    </row>
    <row r="223" spans="1:52" s="31" customFormat="1" ht="21.75" customHeight="1" x14ac:dyDescent="0.3">
      <c r="A223" s="475" t="s">
        <v>13</v>
      </c>
      <c r="B223" s="513" t="s">
        <v>103</v>
      </c>
      <c r="C223" s="257">
        <f>C224</f>
        <v>0</v>
      </c>
      <c r="D223" s="257">
        <f>D224</f>
        <v>0</v>
      </c>
      <c r="E223" s="257">
        <f>E224</f>
        <v>0</v>
      </c>
      <c r="F223" s="427" t="e">
        <f t="shared" si="125"/>
        <v>#DIV/0!</v>
      </c>
      <c r="G223" s="393">
        <f>G224</f>
        <v>0</v>
      </c>
      <c r="H223" s="257">
        <f>H224</f>
        <v>0</v>
      </c>
      <c r="I223" s="257" t="e">
        <f t="shared" si="124"/>
        <v>#DIV/0!</v>
      </c>
      <c r="J223" s="206">
        <f t="shared" si="126"/>
        <v>0</v>
      </c>
      <c r="K223" s="134">
        <f t="shared" si="127"/>
        <v>0</v>
      </c>
      <c r="L223" s="206">
        <f t="shared" si="123"/>
        <v>0</v>
      </c>
      <c r="M223" s="134">
        <f t="shared" si="128"/>
        <v>0</v>
      </c>
      <c r="N223" s="117"/>
      <c r="O223" s="117"/>
      <c r="P223" s="116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</row>
    <row r="224" spans="1:52" s="21" customFormat="1" ht="18.75" x14ac:dyDescent="0.3">
      <c r="A224" s="515" t="s">
        <v>106</v>
      </c>
      <c r="B224" s="473">
        <v>2250135</v>
      </c>
      <c r="C224" s="261"/>
      <c r="D224" s="245">
        <f>H224</f>
        <v>0</v>
      </c>
      <c r="E224" s="240">
        <f>C224-D224</f>
        <v>0</v>
      </c>
      <c r="F224" s="262" t="e">
        <f>D224/C224*100</f>
        <v>#DIV/0!</v>
      </c>
      <c r="G224" s="381">
        <f>H224</f>
        <v>0</v>
      </c>
      <c r="H224" s="245"/>
      <c r="I224" s="245" t="e">
        <f t="shared" si="124"/>
        <v>#DIV/0!</v>
      </c>
      <c r="J224" s="206">
        <f t="shared" si="126"/>
        <v>0</v>
      </c>
      <c r="K224" s="134">
        <f t="shared" si="127"/>
        <v>0</v>
      </c>
      <c r="L224" s="206">
        <f t="shared" si="123"/>
        <v>0</v>
      </c>
      <c r="M224" s="134">
        <f t="shared" si="128"/>
        <v>0</v>
      </c>
      <c r="N224" s="103"/>
      <c r="O224" s="103"/>
      <c r="P224" s="103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  <c r="AZ224" s="20"/>
    </row>
    <row r="225" spans="1:52" s="42" customFormat="1" ht="20.25" customHeight="1" x14ac:dyDescent="0.3">
      <c r="A225" s="467" t="s">
        <v>15</v>
      </c>
      <c r="B225" s="513">
        <v>226</v>
      </c>
      <c r="C225" s="257">
        <f>C226+C227</f>
        <v>0</v>
      </c>
      <c r="D225" s="257">
        <f>D226+D227</f>
        <v>0</v>
      </c>
      <c r="E225" s="257">
        <f>E226+E227</f>
        <v>0</v>
      </c>
      <c r="F225" s="427" t="e">
        <f t="shared" si="125"/>
        <v>#DIV/0!</v>
      </c>
      <c r="G225" s="393">
        <f>G226+G227</f>
        <v>0</v>
      </c>
      <c r="H225" s="257">
        <f>H226+H227</f>
        <v>0</v>
      </c>
      <c r="I225" s="257" t="e">
        <f t="shared" si="124"/>
        <v>#DIV/0!</v>
      </c>
      <c r="J225" s="206">
        <f t="shared" si="126"/>
        <v>0</v>
      </c>
      <c r="K225" s="134">
        <f t="shared" si="127"/>
        <v>0</v>
      </c>
      <c r="L225" s="206">
        <f t="shared" si="123"/>
        <v>0</v>
      </c>
      <c r="M225" s="134">
        <f t="shared" si="128"/>
        <v>0</v>
      </c>
      <c r="N225" s="120"/>
      <c r="O225" s="120"/>
      <c r="P225" s="124"/>
      <c r="Q225" s="121"/>
      <c r="R225" s="121"/>
      <c r="S225" s="121"/>
      <c r="T225" s="121"/>
      <c r="U225" s="121"/>
      <c r="V225" s="121"/>
      <c r="W225" s="121"/>
      <c r="X225" s="121"/>
      <c r="Y225" s="121"/>
      <c r="Z225" s="121"/>
      <c r="AA225" s="121"/>
      <c r="AB225" s="121"/>
      <c r="AC225" s="121"/>
      <c r="AD225" s="121"/>
      <c r="AE225" s="121"/>
      <c r="AF225" s="121"/>
      <c r="AG225" s="121"/>
      <c r="AH225" s="121"/>
      <c r="AI225" s="121"/>
      <c r="AJ225" s="121"/>
      <c r="AK225" s="121"/>
      <c r="AL225" s="121"/>
      <c r="AM225" s="121"/>
      <c r="AN225" s="121"/>
      <c r="AO225" s="121"/>
      <c r="AP225" s="121"/>
      <c r="AQ225" s="121"/>
      <c r="AR225" s="121"/>
      <c r="AS225" s="121"/>
      <c r="AT225" s="121"/>
      <c r="AU225" s="121"/>
      <c r="AV225" s="121"/>
      <c r="AW225" s="121"/>
      <c r="AX225" s="121"/>
      <c r="AY225" s="121"/>
      <c r="AZ225" s="121"/>
    </row>
    <row r="226" spans="1:52" s="26" customFormat="1" ht="18.75" x14ac:dyDescent="0.3">
      <c r="A226" s="541" t="s">
        <v>108</v>
      </c>
      <c r="B226" s="488">
        <v>2260048</v>
      </c>
      <c r="C226" s="261"/>
      <c r="D226" s="265">
        <f t="shared" ref="D226:D227" si="134">H226</f>
        <v>0</v>
      </c>
      <c r="E226" s="240">
        <f t="shared" ref="E226:E227" si="135">C226-D226</f>
        <v>0</v>
      </c>
      <c r="F226" s="262" t="e">
        <f t="shared" si="125"/>
        <v>#DIV/0!</v>
      </c>
      <c r="G226" s="386">
        <f t="shared" ref="G226:G227" si="136">H226</f>
        <v>0</v>
      </c>
      <c r="H226" s="265"/>
      <c r="I226" s="265" t="e">
        <f t="shared" si="124"/>
        <v>#DIV/0!</v>
      </c>
      <c r="J226" s="206">
        <f t="shared" si="126"/>
        <v>0</v>
      </c>
      <c r="K226" s="134">
        <f t="shared" si="127"/>
        <v>0</v>
      </c>
      <c r="L226" s="206">
        <f t="shared" si="123"/>
        <v>0</v>
      </c>
      <c r="M226" s="134">
        <f t="shared" si="128"/>
        <v>0</v>
      </c>
      <c r="N226" s="116"/>
      <c r="O226" s="116"/>
      <c r="P226" s="116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</row>
    <row r="227" spans="1:52" s="26" customFormat="1" ht="18.75" x14ac:dyDescent="0.3">
      <c r="A227" s="541" t="s">
        <v>92</v>
      </c>
      <c r="B227" s="488">
        <v>2260096</v>
      </c>
      <c r="C227" s="261"/>
      <c r="D227" s="265">
        <f t="shared" si="134"/>
        <v>0</v>
      </c>
      <c r="E227" s="240">
        <f t="shared" si="135"/>
        <v>0</v>
      </c>
      <c r="F227" s="262" t="e">
        <f t="shared" si="125"/>
        <v>#DIV/0!</v>
      </c>
      <c r="G227" s="386">
        <f t="shared" si="136"/>
        <v>0</v>
      </c>
      <c r="H227" s="265"/>
      <c r="I227" s="265" t="e">
        <f t="shared" si="124"/>
        <v>#DIV/0!</v>
      </c>
      <c r="J227" s="206"/>
      <c r="K227" s="134"/>
      <c r="L227" s="206">
        <f t="shared" si="123"/>
        <v>0</v>
      </c>
      <c r="M227" s="134"/>
      <c r="N227" s="116"/>
      <c r="O227" s="116"/>
      <c r="P227" s="116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</row>
    <row r="228" spans="1:52" s="16" customFormat="1" ht="21" customHeight="1" x14ac:dyDescent="0.3">
      <c r="A228" s="475" t="s">
        <v>19</v>
      </c>
      <c r="B228" s="513">
        <v>310</v>
      </c>
      <c r="C228" s="257">
        <f>SUM(C229:C230)</f>
        <v>0</v>
      </c>
      <c r="D228" s="257">
        <f>SUM(D229:D230)</f>
        <v>0</v>
      </c>
      <c r="E228" s="257">
        <f>SUM(E229:E230)</f>
        <v>0</v>
      </c>
      <c r="F228" s="427" t="e">
        <f t="shared" si="125"/>
        <v>#DIV/0!</v>
      </c>
      <c r="G228" s="393">
        <f>SUM(G229:G230)</f>
        <v>0</v>
      </c>
      <c r="H228" s="257">
        <f>SUM(H229:H230)</f>
        <v>0</v>
      </c>
      <c r="I228" s="257" t="e">
        <f t="shared" si="124"/>
        <v>#DIV/0!</v>
      </c>
      <c r="J228" s="206">
        <f t="shared" ref="J228:J235" si="137">G228-H228</f>
        <v>0</v>
      </c>
      <c r="K228" s="134">
        <f t="shared" ref="K228:K235" si="138">C228</f>
        <v>0</v>
      </c>
      <c r="L228" s="206">
        <f t="shared" si="123"/>
        <v>0</v>
      </c>
      <c r="M228" s="134">
        <f t="shared" ref="M228:M235" si="139">K228-L228</f>
        <v>0</v>
      </c>
      <c r="N228" s="106"/>
      <c r="O228" s="106"/>
      <c r="P228" s="99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</row>
    <row r="229" spans="1:52" s="32" customFormat="1" ht="18.75" x14ac:dyDescent="0.3">
      <c r="A229" s="510" t="s">
        <v>112</v>
      </c>
      <c r="B229" s="473">
        <v>3100026</v>
      </c>
      <c r="C229" s="261"/>
      <c r="D229" s="264">
        <f t="shared" ref="D229:D230" si="140">H229</f>
        <v>0</v>
      </c>
      <c r="E229" s="240">
        <f t="shared" ref="E229:E230" si="141">C229-D229</f>
        <v>0</v>
      </c>
      <c r="F229" s="262" t="e">
        <f t="shared" si="125"/>
        <v>#DIV/0!</v>
      </c>
      <c r="G229" s="388">
        <f t="shared" ref="G229:G230" si="142">H229</f>
        <v>0</v>
      </c>
      <c r="H229" s="264"/>
      <c r="I229" s="264" t="e">
        <f t="shared" si="124"/>
        <v>#DIV/0!</v>
      </c>
      <c r="J229" s="206">
        <f t="shared" si="137"/>
        <v>0</v>
      </c>
      <c r="K229" s="134">
        <f t="shared" si="138"/>
        <v>0</v>
      </c>
      <c r="L229" s="206">
        <f t="shared" si="123"/>
        <v>0</v>
      </c>
      <c r="M229" s="134">
        <f t="shared" si="139"/>
        <v>0</v>
      </c>
      <c r="N229" s="127"/>
      <c r="O229" s="127"/>
      <c r="P229" s="127"/>
      <c r="Q229" s="128"/>
      <c r="R229" s="128"/>
      <c r="S229" s="128"/>
      <c r="T229" s="128"/>
      <c r="U229" s="128"/>
      <c r="V229" s="128"/>
      <c r="W229" s="128"/>
      <c r="X229" s="128"/>
      <c r="Y229" s="128"/>
      <c r="Z229" s="128"/>
      <c r="AA229" s="128"/>
      <c r="AB229" s="128"/>
      <c r="AC229" s="128"/>
      <c r="AD229" s="128"/>
      <c r="AE229" s="128"/>
      <c r="AF229" s="128"/>
      <c r="AG229" s="128"/>
      <c r="AH229" s="128"/>
      <c r="AI229" s="128"/>
      <c r="AJ229" s="128"/>
      <c r="AK229" s="128"/>
      <c r="AL229" s="128"/>
      <c r="AM229" s="128"/>
      <c r="AN229" s="128"/>
      <c r="AO229" s="128"/>
      <c r="AP229" s="128"/>
      <c r="AQ229" s="128"/>
      <c r="AR229" s="128"/>
      <c r="AS229" s="128"/>
      <c r="AT229" s="128"/>
      <c r="AU229" s="128"/>
      <c r="AV229" s="128"/>
      <c r="AW229" s="128"/>
      <c r="AX229" s="128"/>
      <c r="AY229" s="128"/>
      <c r="AZ229" s="128"/>
    </row>
    <row r="230" spans="1:52" s="20" customFormat="1" ht="18.75" x14ac:dyDescent="0.3">
      <c r="A230" s="486" t="s">
        <v>115</v>
      </c>
      <c r="B230" s="500">
        <v>3100121</v>
      </c>
      <c r="C230" s="256"/>
      <c r="D230" s="245">
        <f t="shared" si="140"/>
        <v>0</v>
      </c>
      <c r="E230" s="240">
        <f t="shared" si="141"/>
        <v>0</v>
      </c>
      <c r="F230" s="262" t="e">
        <f t="shared" si="125"/>
        <v>#DIV/0!</v>
      </c>
      <c r="G230" s="381">
        <f t="shared" si="142"/>
        <v>0</v>
      </c>
      <c r="H230" s="245"/>
      <c r="I230" s="245" t="e">
        <f t="shared" si="124"/>
        <v>#DIV/0!</v>
      </c>
      <c r="J230" s="206">
        <f t="shared" si="137"/>
        <v>0</v>
      </c>
      <c r="K230" s="134">
        <f t="shared" si="138"/>
        <v>0</v>
      </c>
      <c r="L230" s="206">
        <f t="shared" si="123"/>
        <v>0</v>
      </c>
      <c r="M230" s="134">
        <f t="shared" si="139"/>
        <v>0</v>
      </c>
      <c r="N230" s="103"/>
      <c r="O230" s="103"/>
      <c r="P230" s="103"/>
    </row>
    <row r="231" spans="1:52" s="16" customFormat="1" ht="21.75" customHeight="1" x14ac:dyDescent="0.3">
      <c r="A231" s="475" t="s">
        <v>24</v>
      </c>
      <c r="B231" s="513">
        <v>346</v>
      </c>
      <c r="C231" s="257">
        <f>C232</f>
        <v>0</v>
      </c>
      <c r="D231" s="257">
        <f>D232</f>
        <v>0</v>
      </c>
      <c r="E231" s="257">
        <f>E232</f>
        <v>0</v>
      </c>
      <c r="F231" s="427" t="e">
        <f t="shared" si="125"/>
        <v>#DIV/0!</v>
      </c>
      <c r="G231" s="393">
        <f>G232</f>
        <v>0</v>
      </c>
      <c r="H231" s="257">
        <f>H232</f>
        <v>0</v>
      </c>
      <c r="I231" s="257" t="e">
        <f t="shared" si="124"/>
        <v>#DIV/0!</v>
      </c>
      <c r="J231" s="206">
        <f t="shared" si="137"/>
        <v>0</v>
      </c>
      <c r="K231" s="134">
        <f t="shared" si="138"/>
        <v>0</v>
      </c>
      <c r="L231" s="206">
        <f t="shared" si="123"/>
        <v>0</v>
      </c>
      <c r="M231" s="134">
        <f t="shared" si="139"/>
        <v>0</v>
      </c>
      <c r="N231" s="106"/>
      <c r="O231" s="106"/>
      <c r="P231" s="99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</row>
    <row r="232" spans="1:52" s="20" customFormat="1" ht="21.75" customHeight="1" x14ac:dyDescent="0.3">
      <c r="A232" s="515" t="s">
        <v>76</v>
      </c>
      <c r="B232" s="488">
        <v>3460030</v>
      </c>
      <c r="C232" s="256"/>
      <c r="D232" s="245">
        <f>H232</f>
        <v>0</v>
      </c>
      <c r="E232" s="240">
        <f>C232-D232</f>
        <v>0</v>
      </c>
      <c r="F232" s="262" t="e">
        <f>D232/C232*100</f>
        <v>#DIV/0!</v>
      </c>
      <c r="G232" s="381">
        <f>H232</f>
        <v>0</v>
      </c>
      <c r="H232" s="245"/>
      <c r="I232" s="245" t="e">
        <f t="shared" si="124"/>
        <v>#DIV/0!</v>
      </c>
      <c r="J232" s="206">
        <f t="shared" si="137"/>
        <v>0</v>
      </c>
      <c r="K232" s="134">
        <f t="shared" si="138"/>
        <v>0</v>
      </c>
      <c r="L232" s="206">
        <f t="shared" si="123"/>
        <v>0</v>
      </c>
      <c r="M232" s="134">
        <f t="shared" si="139"/>
        <v>0</v>
      </c>
      <c r="N232" s="103"/>
      <c r="O232" s="103"/>
      <c r="P232" s="103"/>
    </row>
    <row r="233" spans="1:52" s="34" customFormat="1" ht="62.25" customHeight="1" x14ac:dyDescent="0.3">
      <c r="A233" s="532" t="s">
        <v>116</v>
      </c>
      <c r="B233" s="542" t="s">
        <v>117</v>
      </c>
      <c r="C233" s="263">
        <f>C245+C254+C234</f>
        <v>0</v>
      </c>
      <c r="D233" s="263">
        <f>D245+D254+D234</f>
        <v>0</v>
      </c>
      <c r="E233" s="263">
        <f>E245+E254+E234</f>
        <v>0</v>
      </c>
      <c r="F233" s="438" t="e">
        <f t="shared" si="125"/>
        <v>#DIV/0!</v>
      </c>
      <c r="G233" s="406">
        <f>G245+G254+G234</f>
        <v>0</v>
      </c>
      <c r="H233" s="263">
        <f>H245+H254+H234</f>
        <v>0</v>
      </c>
      <c r="I233" s="263" t="e">
        <f t="shared" si="124"/>
        <v>#DIV/0!</v>
      </c>
      <c r="J233" s="206">
        <f t="shared" si="137"/>
        <v>0</v>
      </c>
      <c r="K233" s="134">
        <f t="shared" si="138"/>
        <v>0</v>
      </c>
      <c r="L233" s="206">
        <f t="shared" si="123"/>
        <v>0</v>
      </c>
      <c r="M233" s="134">
        <f t="shared" si="139"/>
        <v>0</v>
      </c>
      <c r="N233" s="129"/>
      <c r="O233" s="129"/>
      <c r="P233" s="129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</row>
    <row r="234" spans="1:52" s="68" customFormat="1" ht="18.75" x14ac:dyDescent="0.3">
      <c r="A234" s="443" t="s">
        <v>123</v>
      </c>
      <c r="B234" s="543" t="s">
        <v>219</v>
      </c>
      <c r="C234" s="259">
        <f>C235+C241</f>
        <v>0</v>
      </c>
      <c r="D234" s="259">
        <f>D235+D241</f>
        <v>0</v>
      </c>
      <c r="E234" s="259">
        <f>E235+E241</f>
        <v>0</v>
      </c>
      <c r="F234" s="441" t="e">
        <f t="shared" si="125"/>
        <v>#DIV/0!</v>
      </c>
      <c r="G234" s="407">
        <f>G235+G241</f>
        <v>0</v>
      </c>
      <c r="H234" s="259">
        <f>H235+H241</f>
        <v>0</v>
      </c>
      <c r="I234" s="259" t="e">
        <f t="shared" si="124"/>
        <v>#DIV/0!</v>
      </c>
      <c r="J234" s="206">
        <f t="shared" si="137"/>
        <v>0</v>
      </c>
      <c r="K234" s="134">
        <f t="shared" si="138"/>
        <v>0</v>
      </c>
      <c r="L234" s="206">
        <f t="shared" si="123"/>
        <v>0</v>
      </c>
      <c r="M234" s="134">
        <f t="shared" si="139"/>
        <v>0</v>
      </c>
      <c r="N234" s="99"/>
      <c r="O234" s="99"/>
      <c r="P234" s="99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</row>
    <row r="235" spans="1:52" s="16" customFormat="1" ht="18" customHeight="1" x14ac:dyDescent="0.3">
      <c r="A235" s="475" t="s">
        <v>13</v>
      </c>
      <c r="B235" s="513">
        <v>225</v>
      </c>
      <c r="C235" s="257">
        <f>SUM(C236:C240)</f>
        <v>0</v>
      </c>
      <c r="D235" s="257">
        <f>SUM(D236:D240)</f>
        <v>0</v>
      </c>
      <c r="E235" s="257">
        <f>SUM(E236:E240)</f>
        <v>0</v>
      </c>
      <c r="F235" s="257" t="e">
        <f>SUM(F236:F240)</f>
        <v>#DIV/0!</v>
      </c>
      <c r="G235" s="393">
        <f>SUM(G236:G240)</f>
        <v>0</v>
      </c>
      <c r="H235" s="257">
        <f>SUM(H237:H240)</f>
        <v>0</v>
      </c>
      <c r="I235" s="257" t="e">
        <f t="shared" si="124"/>
        <v>#DIV/0!</v>
      </c>
      <c r="J235" s="206">
        <f t="shared" si="137"/>
        <v>0</v>
      </c>
      <c r="K235" s="134">
        <f t="shared" si="138"/>
        <v>0</v>
      </c>
      <c r="L235" s="206">
        <f t="shared" si="123"/>
        <v>0</v>
      </c>
      <c r="M235" s="134">
        <f t="shared" si="139"/>
        <v>0</v>
      </c>
      <c r="N235" s="106"/>
      <c r="O235" s="106"/>
      <c r="P235" s="99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</row>
    <row r="236" spans="1:52" s="15" customFormat="1" ht="20.25" customHeight="1" x14ac:dyDescent="0.3">
      <c r="A236" s="539" t="s">
        <v>229</v>
      </c>
      <c r="B236" s="500">
        <v>2250104</v>
      </c>
      <c r="C236" s="256"/>
      <c r="D236" s="245">
        <f t="shared" ref="D236:D240" si="143">H236</f>
        <v>0</v>
      </c>
      <c r="E236" s="240">
        <f t="shared" ref="E236:E240" si="144">C236-D236</f>
        <v>0</v>
      </c>
      <c r="F236" s="262" t="e">
        <f t="shared" ref="F236:F240" si="145">D236/C236*100</f>
        <v>#DIV/0!</v>
      </c>
      <c r="G236" s="405">
        <f t="shared" ref="G236:G240" si="146">H236</f>
        <v>0</v>
      </c>
      <c r="H236" s="256"/>
      <c r="I236" s="245" t="e">
        <f t="shared" si="124"/>
        <v>#DIV/0!</v>
      </c>
      <c r="J236" s="262"/>
      <c r="K236" s="134"/>
      <c r="L236" s="206">
        <f t="shared" si="123"/>
        <v>0</v>
      </c>
      <c r="M236" s="134"/>
      <c r="N236" s="99"/>
      <c r="O236" s="99"/>
      <c r="P236" s="99"/>
    </row>
    <row r="237" spans="1:52" s="33" customFormat="1" ht="18.75" x14ac:dyDescent="0.3">
      <c r="A237" s="525" t="s">
        <v>124</v>
      </c>
      <c r="B237" s="500">
        <v>2250163</v>
      </c>
      <c r="C237" s="256"/>
      <c r="D237" s="245">
        <f t="shared" si="143"/>
        <v>0</v>
      </c>
      <c r="E237" s="240">
        <f t="shared" si="144"/>
        <v>0</v>
      </c>
      <c r="F237" s="262" t="e">
        <f t="shared" si="145"/>
        <v>#DIV/0!</v>
      </c>
      <c r="G237" s="381">
        <f t="shared" si="146"/>
        <v>0</v>
      </c>
      <c r="H237" s="245"/>
      <c r="I237" s="245" t="e">
        <f t="shared" si="124"/>
        <v>#DIV/0!</v>
      </c>
      <c r="J237" s="206">
        <f t="shared" ref="J237:J243" si="147">G237-H237</f>
        <v>0</v>
      </c>
      <c r="K237" s="134">
        <f t="shared" ref="K237:K243" si="148">C237</f>
        <v>0</v>
      </c>
      <c r="L237" s="206">
        <f t="shared" si="123"/>
        <v>0</v>
      </c>
      <c r="M237" s="134">
        <f t="shared" ref="M237:M243" si="149">K237-L237</f>
        <v>0</v>
      </c>
      <c r="N237" s="103"/>
      <c r="O237" s="103"/>
      <c r="P237" s="103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20"/>
      <c r="AY237" s="20"/>
      <c r="AZ237" s="20"/>
    </row>
    <row r="238" spans="1:52" s="20" customFormat="1" ht="18.75" x14ac:dyDescent="0.3">
      <c r="A238" s="486" t="s">
        <v>125</v>
      </c>
      <c r="B238" s="500">
        <v>2250207</v>
      </c>
      <c r="C238" s="256"/>
      <c r="D238" s="245">
        <f t="shared" si="143"/>
        <v>0</v>
      </c>
      <c r="E238" s="240">
        <f t="shared" si="144"/>
        <v>0</v>
      </c>
      <c r="F238" s="262" t="e">
        <f t="shared" si="145"/>
        <v>#DIV/0!</v>
      </c>
      <c r="G238" s="381">
        <f t="shared" si="146"/>
        <v>0</v>
      </c>
      <c r="H238" s="245"/>
      <c r="I238" s="245" t="e">
        <f t="shared" si="124"/>
        <v>#DIV/0!</v>
      </c>
      <c r="J238" s="206">
        <f t="shared" si="147"/>
        <v>0</v>
      </c>
      <c r="K238" s="134">
        <f t="shared" si="148"/>
        <v>0</v>
      </c>
      <c r="L238" s="206">
        <f t="shared" si="123"/>
        <v>0</v>
      </c>
      <c r="M238" s="134">
        <f t="shared" si="149"/>
        <v>0</v>
      </c>
      <c r="N238" s="103"/>
      <c r="O238" s="103"/>
      <c r="P238" s="103"/>
    </row>
    <row r="239" spans="1:52" s="20" customFormat="1" ht="18.75" x14ac:dyDescent="0.3">
      <c r="A239" s="486" t="s">
        <v>126</v>
      </c>
      <c r="B239" s="500">
        <v>2250208</v>
      </c>
      <c r="C239" s="256"/>
      <c r="D239" s="245">
        <f t="shared" si="143"/>
        <v>0</v>
      </c>
      <c r="E239" s="240">
        <f t="shared" si="144"/>
        <v>0</v>
      </c>
      <c r="F239" s="262" t="e">
        <f t="shared" si="145"/>
        <v>#DIV/0!</v>
      </c>
      <c r="G239" s="381">
        <f t="shared" si="146"/>
        <v>0</v>
      </c>
      <c r="H239" s="245"/>
      <c r="I239" s="245" t="e">
        <f t="shared" si="124"/>
        <v>#DIV/0!</v>
      </c>
      <c r="J239" s="206">
        <f t="shared" si="147"/>
        <v>0</v>
      </c>
      <c r="K239" s="134">
        <f t="shared" si="148"/>
        <v>0</v>
      </c>
      <c r="L239" s="206">
        <f t="shared" si="123"/>
        <v>0</v>
      </c>
      <c r="M239" s="134">
        <f t="shared" si="149"/>
        <v>0</v>
      </c>
      <c r="N239" s="103"/>
      <c r="O239" s="103"/>
      <c r="P239" s="103"/>
    </row>
    <row r="240" spans="1:52" s="20" customFormat="1" ht="18.75" x14ac:dyDescent="0.3">
      <c r="A240" s="486" t="s">
        <v>127</v>
      </c>
      <c r="B240" s="500">
        <v>2250440</v>
      </c>
      <c r="C240" s="256"/>
      <c r="D240" s="245">
        <f t="shared" si="143"/>
        <v>0</v>
      </c>
      <c r="E240" s="240">
        <f t="shared" si="144"/>
        <v>0</v>
      </c>
      <c r="F240" s="262" t="e">
        <f t="shared" si="145"/>
        <v>#DIV/0!</v>
      </c>
      <c r="G240" s="381">
        <f t="shared" si="146"/>
        <v>0</v>
      </c>
      <c r="H240" s="245"/>
      <c r="I240" s="245" t="e">
        <f t="shared" si="124"/>
        <v>#DIV/0!</v>
      </c>
      <c r="J240" s="206">
        <f t="shared" si="147"/>
        <v>0</v>
      </c>
      <c r="K240" s="134">
        <f t="shared" si="148"/>
        <v>0</v>
      </c>
      <c r="L240" s="206">
        <f t="shared" si="123"/>
        <v>0</v>
      </c>
      <c r="M240" s="134">
        <f t="shared" si="149"/>
        <v>0</v>
      </c>
      <c r="N240" s="103"/>
      <c r="O240" s="103"/>
      <c r="P240" s="103"/>
    </row>
    <row r="241" spans="1:52" s="16" customFormat="1" ht="21" customHeight="1" x14ac:dyDescent="0.3">
      <c r="A241" s="467" t="s">
        <v>15</v>
      </c>
      <c r="B241" s="513">
        <v>226</v>
      </c>
      <c r="C241" s="257">
        <f>SUM(C242:C244)</f>
        <v>0</v>
      </c>
      <c r="D241" s="257">
        <f>SUM(D242:D244)</f>
        <v>0</v>
      </c>
      <c r="E241" s="257">
        <f>SUM(E242:E244)</f>
        <v>0</v>
      </c>
      <c r="F241" s="427" t="e">
        <f t="shared" ref="F241:F261" si="150">D241/C241*100</f>
        <v>#DIV/0!</v>
      </c>
      <c r="G241" s="393">
        <f>SUM(G242:G244)</f>
        <v>0</v>
      </c>
      <c r="H241" s="257">
        <f>SUM(H242:H244)</f>
        <v>0</v>
      </c>
      <c r="I241" s="257" t="e">
        <f t="shared" si="124"/>
        <v>#DIV/0!</v>
      </c>
      <c r="J241" s="206">
        <f t="shared" si="147"/>
        <v>0</v>
      </c>
      <c r="K241" s="134">
        <f t="shared" si="148"/>
        <v>0</v>
      </c>
      <c r="L241" s="206">
        <f t="shared" si="123"/>
        <v>0</v>
      </c>
      <c r="M241" s="134">
        <f t="shared" si="149"/>
        <v>0</v>
      </c>
      <c r="N241" s="99"/>
      <c r="O241" s="99"/>
      <c r="P241" s="99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</row>
    <row r="242" spans="1:52" s="21" customFormat="1" ht="47.25" x14ac:dyDescent="0.3">
      <c r="A242" s="515" t="s">
        <v>119</v>
      </c>
      <c r="B242" s="488" t="s">
        <v>173</v>
      </c>
      <c r="C242" s="261"/>
      <c r="D242" s="245">
        <f t="shared" ref="D242:D244" si="151">H242</f>
        <v>0</v>
      </c>
      <c r="E242" s="240">
        <f t="shared" ref="E242:E244" si="152">C242-D242</f>
        <v>0</v>
      </c>
      <c r="F242" s="262" t="e">
        <f t="shared" si="150"/>
        <v>#DIV/0!</v>
      </c>
      <c r="G242" s="381">
        <f t="shared" ref="G242:G244" si="153">H242</f>
        <v>0</v>
      </c>
      <c r="H242" s="245"/>
      <c r="I242" s="245" t="e">
        <f t="shared" si="124"/>
        <v>#DIV/0!</v>
      </c>
      <c r="J242" s="206">
        <f t="shared" si="147"/>
        <v>0</v>
      </c>
      <c r="K242" s="134">
        <f t="shared" si="148"/>
        <v>0</v>
      </c>
      <c r="L242" s="206">
        <f t="shared" si="123"/>
        <v>0</v>
      </c>
      <c r="M242" s="134">
        <f t="shared" si="149"/>
        <v>0</v>
      </c>
      <c r="N242" s="103"/>
      <c r="O242" s="103"/>
      <c r="P242" s="103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  <c r="AX242" s="20"/>
      <c r="AY242" s="20"/>
      <c r="AZ242" s="20"/>
    </row>
    <row r="243" spans="1:52" s="21" customFormat="1" ht="31.5" x14ac:dyDescent="0.3">
      <c r="A243" s="515" t="s">
        <v>128</v>
      </c>
      <c r="B243" s="488" t="s">
        <v>174</v>
      </c>
      <c r="C243" s="261"/>
      <c r="D243" s="245">
        <f t="shared" si="151"/>
        <v>0</v>
      </c>
      <c r="E243" s="240">
        <f t="shared" si="152"/>
        <v>0</v>
      </c>
      <c r="F243" s="262" t="e">
        <f t="shared" si="150"/>
        <v>#DIV/0!</v>
      </c>
      <c r="G243" s="381">
        <f t="shared" si="153"/>
        <v>0</v>
      </c>
      <c r="H243" s="245"/>
      <c r="I243" s="245" t="e">
        <f t="shared" si="124"/>
        <v>#DIV/0!</v>
      </c>
      <c r="J243" s="206">
        <f t="shared" si="147"/>
        <v>0</v>
      </c>
      <c r="K243" s="134">
        <f t="shared" si="148"/>
        <v>0</v>
      </c>
      <c r="L243" s="206">
        <f t="shared" si="123"/>
        <v>0</v>
      </c>
      <c r="M243" s="134">
        <f t="shared" si="149"/>
        <v>0</v>
      </c>
      <c r="N243" s="103"/>
      <c r="O243" s="103"/>
      <c r="P243" s="103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  <c r="AZ243" s="20"/>
    </row>
    <row r="244" spans="1:52" s="21" customFormat="1" ht="18.75" x14ac:dyDescent="0.3">
      <c r="A244" s="515" t="s">
        <v>120</v>
      </c>
      <c r="B244" s="488">
        <v>2260382</v>
      </c>
      <c r="C244" s="261"/>
      <c r="D244" s="245">
        <f t="shared" si="151"/>
        <v>0</v>
      </c>
      <c r="E244" s="240">
        <f t="shared" si="152"/>
        <v>0</v>
      </c>
      <c r="F244" s="262" t="e">
        <f t="shared" si="150"/>
        <v>#DIV/0!</v>
      </c>
      <c r="G244" s="381">
        <f t="shared" si="153"/>
        <v>0</v>
      </c>
      <c r="H244" s="245"/>
      <c r="I244" s="245" t="e">
        <f t="shared" si="124"/>
        <v>#DIV/0!</v>
      </c>
      <c r="J244" s="206"/>
      <c r="K244" s="134"/>
      <c r="L244" s="206">
        <f t="shared" si="123"/>
        <v>0</v>
      </c>
      <c r="M244" s="134"/>
      <c r="N244" s="103"/>
      <c r="O244" s="103"/>
      <c r="P244" s="103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  <c r="AX244" s="20"/>
      <c r="AY244" s="20"/>
      <c r="AZ244" s="20"/>
    </row>
    <row r="245" spans="1:52" s="68" customFormat="1" ht="18.75" x14ac:dyDescent="0.3">
      <c r="A245" s="443" t="s">
        <v>78</v>
      </c>
      <c r="B245" s="543" t="s">
        <v>170</v>
      </c>
      <c r="C245" s="259">
        <f>C246+C250+C252</f>
        <v>0</v>
      </c>
      <c r="D245" s="259">
        <f>D246+D250+D252</f>
        <v>0</v>
      </c>
      <c r="E245" s="259">
        <f>E246+E250+E252</f>
        <v>0</v>
      </c>
      <c r="F245" s="441" t="e">
        <f t="shared" si="150"/>
        <v>#DIV/0!</v>
      </c>
      <c r="G245" s="407">
        <f>G246+G250+G252</f>
        <v>0</v>
      </c>
      <c r="H245" s="259">
        <f>H246+H250+H252</f>
        <v>0</v>
      </c>
      <c r="I245" s="259" t="e">
        <f t="shared" si="124"/>
        <v>#DIV/0!</v>
      </c>
      <c r="J245" s="206">
        <f t="shared" ref="J245:J262" si="154">G245-H245</f>
        <v>0</v>
      </c>
      <c r="K245" s="134">
        <f t="shared" ref="K245:K262" si="155">C245</f>
        <v>0</v>
      </c>
      <c r="L245" s="206">
        <f t="shared" si="123"/>
        <v>0</v>
      </c>
      <c r="M245" s="134">
        <f t="shared" ref="M245:M262" si="156">K245-L245</f>
        <v>0</v>
      </c>
      <c r="N245" s="99"/>
      <c r="O245" s="99"/>
      <c r="P245" s="99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</row>
    <row r="246" spans="1:52" s="16" customFormat="1" ht="21" customHeight="1" x14ac:dyDescent="0.3">
      <c r="A246" s="467" t="s">
        <v>15</v>
      </c>
      <c r="B246" s="513">
        <v>226</v>
      </c>
      <c r="C246" s="257">
        <f>SUM(C247:C249)</f>
        <v>0</v>
      </c>
      <c r="D246" s="257">
        <f>SUM(D247:D249)</f>
        <v>0</v>
      </c>
      <c r="E246" s="257">
        <f>SUM(E247:E249)</f>
        <v>0</v>
      </c>
      <c r="F246" s="427" t="e">
        <f t="shared" si="150"/>
        <v>#DIV/0!</v>
      </c>
      <c r="G246" s="393">
        <f>SUM(G247:G249)</f>
        <v>0</v>
      </c>
      <c r="H246" s="257">
        <f>SUM(H247:H249)</f>
        <v>0</v>
      </c>
      <c r="I246" s="257" t="e">
        <f t="shared" si="124"/>
        <v>#DIV/0!</v>
      </c>
      <c r="J246" s="206">
        <f t="shared" si="154"/>
        <v>0</v>
      </c>
      <c r="K246" s="134">
        <f t="shared" si="155"/>
        <v>0</v>
      </c>
      <c r="L246" s="206">
        <f t="shared" si="123"/>
        <v>0</v>
      </c>
      <c r="M246" s="134">
        <f t="shared" si="156"/>
        <v>0</v>
      </c>
      <c r="N246" s="99"/>
      <c r="O246" s="99"/>
      <c r="P246" s="99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</row>
    <row r="247" spans="1:52" s="20" customFormat="1" ht="52.5" customHeight="1" x14ac:dyDescent="0.3">
      <c r="A247" s="527" t="s">
        <v>118</v>
      </c>
      <c r="B247" s="488">
        <v>2260019</v>
      </c>
      <c r="C247" s="256"/>
      <c r="D247" s="245">
        <f t="shared" ref="D247:D249" si="157">H247</f>
        <v>0</v>
      </c>
      <c r="E247" s="240">
        <f t="shared" ref="E247:E249" si="158">C247-D247</f>
        <v>0</v>
      </c>
      <c r="F247" s="262" t="e">
        <f t="shared" si="150"/>
        <v>#DIV/0!</v>
      </c>
      <c r="G247" s="381">
        <f t="shared" ref="G247:G249" si="159">H247</f>
        <v>0</v>
      </c>
      <c r="H247" s="245"/>
      <c r="I247" s="245" t="e">
        <f t="shared" si="124"/>
        <v>#DIV/0!</v>
      </c>
      <c r="J247" s="206">
        <f t="shared" si="154"/>
        <v>0</v>
      </c>
      <c r="K247" s="134">
        <f t="shared" si="155"/>
        <v>0</v>
      </c>
      <c r="L247" s="206">
        <f t="shared" si="123"/>
        <v>0</v>
      </c>
      <c r="M247" s="134">
        <f t="shared" si="156"/>
        <v>0</v>
      </c>
      <c r="N247" s="103"/>
      <c r="O247" s="103"/>
      <c r="P247" s="103"/>
    </row>
    <row r="248" spans="1:52" s="20" customFormat="1" ht="63" customHeight="1" x14ac:dyDescent="0.3">
      <c r="A248" s="527" t="s">
        <v>119</v>
      </c>
      <c r="B248" s="488">
        <v>2260050</v>
      </c>
      <c r="C248" s="256"/>
      <c r="D248" s="245">
        <f t="shared" si="157"/>
        <v>0</v>
      </c>
      <c r="E248" s="240">
        <f t="shared" si="158"/>
        <v>0</v>
      </c>
      <c r="F248" s="262" t="e">
        <f t="shared" si="150"/>
        <v>#DIV/0!</v>
      </c>
      <c r="G248" s="381">
        <f t="shared" si="159"/>
        <v>0</v>
      </c>
      <c r="H248" s="245"/>
      <c r="I248" s="245" t="e">
        <f t="shared" si="124"/>
        <v>#DIV/0!</v>
      </c>
      <c r="J248" s="206">
        <f t="shared" si="154"/>
        <v>0</v>
      </c>
      <c r="K248" s="134">
        <f t="shared" si="155"/>
        <v>0</v>
      </c>
      <c r="L248" s="206">
        <f t="shared" si="123"/>
        <v>0</v>
      </c>
      <c r="M248" s="134">
        <f t="shared" si="156"/>
        <v>0</v>
      </c>
      <c r="N248" s="103"/>
      <c r="O248" s="103"/>
      <c r="P248" s="103"/>
    </row>
    <row r="249" spans="1:52" s="20" customFormat="1" ht="24.75" customHeight="1" x14ac:dyDescent="0.3">
      <c r="A249" s="515" t="s">
        <v>120</v>
      </c>
      <c r="B249" s="488">
        <v>2260382</v>
      </c>
      <c r="C249" s="256"/>
      <c r="D249" s="245">
        <f t="shared" si="157"/>
        <v>0</v>
      </c>
      <c r="E249" s="240">
        <f t="shared" si="158"/>
        <v>0</v>
      </c>
      <c r="F249" s="262" t="e">
        <f t="shared" si="150"/>
        <v>#DIV/0!</v>
      </c>
      <c r="G249" s="381">
        <f t="shared" si="159"/>
        <v>0</v>
      </c>
      <c r="H249" s="245"/>
      <c r="I249" s="245" t="e">
        <f t="shared" si="124"/>
        <v>#DIV/0!</v>
      </c>
      <c r="J249" s="206">
        <f t="shared" si="154"/>
        <v>0</v>
      </c>
      <c r="K249" s="134">
        <f t="shared" si="155"/>
        <v>0</v>
      </c>
      <c r="L249" s="206">
        <f t="shared" si="123"/>
        <v>0</v>
      </c>
      <c r="M249" s="134">
        <f t="shared" si="156"/>
        <v>0</v>
      </c>
      <c r="N249" s="103"/>
      <c r="O249" s="103"/>
      <c r="P249" s="103"/>
    </row>
    <row r="250" spans="1:52" s="16" customFormat="1" ht="23.25" customHeight="1" x14ac:dyDescent="0.3">
      <c r="A250" s="475" t="s">
        <v>19</v>
      </c>
      <c r="B250" s="513">
        <v>310</v>
      </c>
      <c r="C250" s="257">
        <f>C251</f>
        <v>0</v>
      </c>
      <c r="D250" s="257">
        <f>D251</f>
        <v>0</v>
      </c>
      <c r="E250" s="257">
        <f>E251</f>
        <v>0</v>
      </c>
      <c r="F250" s="427" t="e">
        <f t="shared" si="150"/>
        <v>#DIV/0!</v>
      </c>
      <c r="G250" s="393">
        <f>G251</f>
        <v>0</v>
      </c>
      <c r="H250" s="257">
        <f>H251</f>
        <v>0</v>
      </c>
      <c r="I250" s="257" t="e">
        <f t="shared" si="124"/>
        <v>#DIV/0!</v>
      </c>
      <c r="J250" s="206">
        <f t="shared" si="154"/>
        <v>0</v>
      </c>
      <c r="K250" s="134">
        <f t="shared" si="155"/>
        <v>0</v>
      </c>
      <c r="L250" s="206">
        <f t="shared" si="123"/>
        <v>0</v>
      </c>
      <c r="M250" s="134">
        <f t="shared" si="156"/>
        <v>0</v>
      </c>
      <c r="N250" s="99"/>
      <c r="O250" s="99"/>
      <c r="P250" s="99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</row>
    <row r="251" spans="1:52" s="20" customFormat="1" ht="18.75" x14ac:dyDescent="0.3">
      <c r="A251" s="486" t="s">
        <v>121</v>
      </c>
      <c r="B251" s="488">
        <v>3100267</v>
      </c>
      <c r="C251" s="256"/>
      <c r="D251" s="245">
        <f>H251</f>
        <v>0</v>
      </c>
      <c r="E251" s="240">
        <f>C251-D251</f>
        <v>0</v>
      </c>
      <c r="F251" s="262" t="e">
        <f>D251/C251*100</f>
        <v>#DIV/0!</v>
      </c>
      <c r="G251" s="381">
        <f>H251</f>
        <v>0</v>
      </c>
      <c r="H251" s="245"/>
      <c r="I251" s="245" t="e">
        <f t="shared" si="124"/>
        <v>#DIV/0!</v>
      </c>
      <c r="J251" s="206">
        <f t="shared" si="154"/>
        <v>0</v>
      </c>
      <c r="K251" s="134">
        <f t="shared" si="155"/>
        <v>0</v>
      </c>
      <c r="L251" s="206">
        <f t="shared" si="123"/>
        <v>0</v>
      </c>
      <c r="M251" s="134">
        <f t="shared" si="156"/>
        <v>0</v>
      </c>
      <c r="N251" s="103"/>
      <c r="O251" s="103"/>
      <c r="P251" s="103"/>
    </row>
    <row r="252" spans="1:52" s="16" customFormat="1" ht="21.75" customHeight="1" x14ac:dyDescent="0.3">
      <c r="A252" s="475" t="s">
        <v>24</v>
      </c>
      <c r="B252" s="513">
        <v>346</v>
      </c>
      <c r="C252" s="257">
        <f>C253</f>
        <v>0</v>
      </c>
      <c r="D252" s="257">
        <f>D253</f>
        <v>0</v>
      </c>
      <c r="E252" s="257">
        <f>E253</f>
        <v>0</v>
      </c>
      <c r="F252" s="427" t="e">
        <f t="shared" si="150"/>
        <v>#DIV/0!</v>
      </c>
      <c r="G252" s="393">
        <f>G253</f>
        <v>0</v>
      </c>
      <c r="H252" s="257">
        <f>H253</f>
        <v>0</v>
      </c>
      <c r="I252" s="257" t="e">
        <f t="shared" si="124"/>
        <v>#DIV/0!</v>
      </c>
      <c r="J252" s="206">
        <f t="shared" si="154"/>
        <v>0</v>
      </c>
      <c r="K252" s="134">
        <f t="shared" si="155"/>
        <v>0</v>
      </c>
      <c r="L252" s="206">
        <f t="shared" si="123"/>
        <v>0</v>
      </c>
      <c r="M252" s="134">
        <f t="shared" si="156"/>
        <v>0</v>
      </c>
      <c r="N252" s="106"/>
      <c r="O252" s="99"/>
      <c r="P252" s="99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</row>
    <row r="253" spans="1:52" s="20" customFormat="1" ht="39.75" customHeight="1" x14ac:dyDescent="0.3">
      <c r="A253" s="515" t="s">
        <v>76</v>
      </c>
      <c r="B253" s="488">
        <v>3460030</v>
      </c>
      <c r="C253" s="256"/>
      <c r="D253" s="245">
        <f>H253</f>
        <v>0</v>
      </c>
      <c r="E253" s="240">
        <f>C253-D253</f>
        <v>0</v>
      </c>
      <c r="F253" s="262" t="e">
        <f>D253/C253*100</f>
        <v>#DIV/0!</v>
      </c>
      <c r="G253" s="381">
        <f>H253</f>
        <v>0</v>
      </c>
      <c r="H253" s="245"/>
      <c r="I253" s="245" t="e">
        <f t="shared" si="124"/>
        <v>#DIV/0!</v>
      </c>
      <c r="J253" s="206">
        <f t="shared" si="154"/>
        <v>0</v>
      </c>
      <c r="K253" s="134">
        <f t="shared" si="155"/>
        <v>0</v>
      </c>
      <c r="L253" s="206">
        <f t="shared" si="123"/>
        <v>0</v>
      </c>
      <c r="M253" s="134">
        <f t="shared" si="156"/>
        <v>0</v>
      </c>
      <c r="N253" s="103"/>
      <c r="O253" s="103"/>
      <c r="P253" s="103"/>
    </row>
    <row r="254" spans="1:52" s="68" customFormat="1" ht="18.75" x14ac:dyDescent="0.3">
      <c r="A254" s="443" t="s">
        <v>89</v>
      </c>
      <c r="B254" s="543" t="s">
        <v>172</v>
      </c>
      <c r="C254" s="259">
        <f>C255+C259+C261</f>
        <v>0</v>
      </c>
      <c r="D254" s="259">
        <f>D255+D259+D261</f>
        <v>0</v>
      </c>
      <c r="E254" s="259">
        <f>E255+E259+E261</f>
        <v>0</v>
      </c>
      <c r="F254" s="441" t="e">
        <f t="shared" si="150"/>
        <v>#DIV/0!</v>
      </c>
      <c r="G254" s="407">
        <f>G255+G259+G261</f>
        <v>0</v>
      </c>
      <c r="H254" s="259">
        <f>H255+H259+H261</f>
        <v>0</v>
      </c>
      <c r="I254" s="259" t="e">
        <f t="shared" si="124"/>
        <v>#DIV/0!</v>
      </c>
      <c r="J254" s="206">
        <f t="shared" si="154"/>
        <v>0</v>
      </c>
      <c r="K254" s="134">
        <f t="shared" si="155"/>
        <v>0</v>
      </c>
      <c r="L254" s="206">
        <f t="shared" si="123"/>
        <v>0</v>
      </c>
      <c r="M254" s="134">
        <f t="shared" si="156"/>
        <v>0</v>
      </c>
      <c r="N254" s="99"/>
      <c r="O254" s="99"/>
      <c r="P254" s="99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</row>
    <row r="255" spans="1:52" s="16" customFormat="1" ht="32.25" customHeight="1" x14ac:dyDescent="0.3">
      <c r="A255" s="467" t="s">
        <v>15</v>
      </c>
      <c r="B255" s="513">
        <v>226</v>
      </c>
      <c r="C255" s="257">
        <f>SUM(C256:C258)</f>
        <v>0</v>
      </c>
      <c r="D255" s="257">
        <f>SUM(D256:D258)</f>
        <v>0</v>
      </c>
      <c r="E255" s="257">
        <f>SUM(E256:E258)</f>
        <v>0</v>
      </c>
      <c r="F255" s="427" t="e">
        <f t="shared" si="150"/>
        <v>#DIV/0!</v>
      </c>
      <c r="G255" s="393">
        <f>SUM(G256:G258)</f>
        <v>0</v>
      </c>
      <c r="H255" s="257">
        <f>SUM(H256:H258)</f>
        <v>0</v>
      </c>
      <c r="I255" s="257" t="e">
        <f t="shared" si="124"/>
        <v>#DIV/0!</v>
      </c>
      <c r="J255" s="206">
        <f t="shared" si="154"/>
        <v>0</v>
      </c>
      <c r="K255" s="134">
        <f t="shared" si="155"/>
        <v>0</v>
      </c>
      <c r="L255" s="206">
        <f t="shared" si="123"/>
        <v>0</v>
      </c>
      <c r="M255" s="134">
        <f t="shared" si="156"/>
        <v>0</v>
      </c>
      <c r="N255" s="106"/>
      <c r="O255" s="99"/>
      <c r="P255" s="99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</row>
    <row r="256" spans="1:52" s="20" customFormat="1" ht="48" customHeight="1" x14ac:dyDescent="0.3">
      <c r="A256" s="527" t="s">
        <v>118</v>
      </c>
      <c r="B256" s="488">
        <v>2260019</v>
      </c>
      <c r="C256" s="256"/>
      <c r="D256" s="245">
        <f t="shared" ref="D256:D258" si="160">H256</f>
        <v>0</v>
      </c>
      <c r="E256" s="240">
        <f t="shared" ref="E256:E258" si="161">C256-D256</f>
        <v>0</v>
      </c>
      <c r="F256" s="262" t="e">
        <f t="shared" si="150"/>
        <v>#DIV/0!</v>
      </c>
      <c r="G256" s="381">
        <f t="shared" ref="G256:G258" si="162">H256</f>
        <v>0</v>
      </c>
      <c r="H256" s="245"/>
      <c r="I256" s="245" t="e">
        <f t="shared" si="124"/>
        <v>#DIV/0!</v>
      </c>
      <c r="J256" s="206">
        <f t="shared" si="154"/>
        <v>0</v>
      </c>
      <c r="K256" s="134">
        <f t="shared" si="155"/>
        <v>0</v>
      </c>
      <c r="L256" s="206">
        <f t="shared" si="123"/>
        <v>0</v>
      </c>
      <c r="M256" s="134">
        <f t="shared" si="156"/>
        <v>0</v>
      </c>
      <c r="N256" s="103"/>
      <c r="O256" s="103"/>
      <c r="P256" s="103"/>
    </row>
    <row r="257" spans="1:52" s="20" customFormat="1" ht="54" customHeight="1" x14ac:dyDescent="0.3">
      <c r="A257" s="515" t="s">
        <v>119</v>
      </c>
      <c r="B257" s="488">
        <v>2260050</v>
      </c>
      <c r="C257" s="256"/>
      <c r="D257" s="245">
        <f t="shared" si="160"/>
        <v>0</v>
      </c>
      <c r="E257" s="240">
        <f t="shared" si="161"/>
        <v>0</v>
      </c>
      <c r="F257" s="262" t="e">
        <f t="shared" si="150"/>
        <v>#DIV/0!</v>
      </c>
      <c r="G257" s="381">
        <f t="shared" si="162"/>
        <v>0</v>
      </c>
      <c r="H257" s="245"/>
      <c r="I257" s="245" t="e">
        <f t="shared" si="124"/>
        <v>#DIV/0!</v>
      </c>
      <c r="J257" s="206">
        <f t="shared" si="154"/>
        <v>0</v>
      </c>
      <c r="K257" s="134">
        <f t="shared" si="155"/>
        <v>0</v>
      </c>
      <c r="L257" s="206">
        <f t="shared" si="123"/>
        <v>0</v>
      </c>
      <c r="M257" s="134">
        <f t="shared" si="156"/>
        <v>0</v>
      </c>
      <c r="N257" s="103"/>
      <c r="O257" s="103"/>
      <c r="P257" s="103"/>
    </row>
    <row r="258" spans="1:52" s="20" customFormat="1" ht="19.5" customHeight="1" x14ac:dyDescent="0.3">
      <c r="A258" s="515" t="s">
        <v>122</v>
      </c>
      <c r="B258" s="488">
        <v>2260382</v>
      </c>
      <c r="C258" s="258"/>
      <c r="D258" s="245">
        <f t="shared" si="160"/>
        <v>0</v>
      </c>
      <c r="E258" s="240">
        <f t="shared" si="161"/>
        <v>0</v>
      </c>
      <c r="F258" s="262" t="e">
        <f t="shared" si="150"/>
        <v>#DIV/0!</v>
      </c>
      <c r="G258" s="381">
        <f t="shared" si="162"/>
        <v>0</v>
      </c>
      <c r="H258" s="245"/>
      <c r="I258" s="245" t="e">
        <f t="shared" si="124"/>
        <v>#DIV/0!</v>
      </c>
      <c r="J258" s="206">
        <f t="shared" si="154"/>
        <v>0</v>
      </c>
      <c r="K258" s="134">
        <f t="shared" si="155"/>
        <v>0</v>
      </c>
      <c r="L258" s="206">
        <f t="shared" si="123"/>
        <v>0</v>
      </c>
      <c r="M258" s="134">
        <f t="shared" si="156"/>
        <v>0</v>
      </c>
      <c r="N258" s="103"/>
      <c r="O258" s="103"/>
      <c r="P258" s="103"/>
    </row>
    <row r="259" spans="1:52" s="16" customFormat="1" ht="24.75" customHeight="1" x14ac:dyDescent="0.3">
      <c r="A259" s="475" t="s">
        <v>19</v>
      </c>
      <c r="B259" s="513">
        <v>310</v>
      </c>
      <c r="C259" s="257">
        <f>C260</f>
        <v>0</v>
      </c>
      <c r="D259" s="257">
        <f>D260</f>
        <v>0</v>
      </c>
      <c r="E259" s="257">
        <f>E260</f>
        <v>0</v>
      </c>
      <c r="F259" s="427" t="e">
        <f t="shared" si="150"/>
        <v>#DIV/0!</v>
      </c>
      <c r="G259" s="393">
        <f>G260</f>
        <v>0</v>
      </c>
      <c r="H259" s="257">
        <f>H260</f>
        <v>0</v>
      </c>
      <c r="I259" s="257" t="e">
        <f t="shared" si="124"/>
        <v>#DIV/0!</v>
      </c>
      <c r="J259" s="206">
        <f t="shared" si="154"/>
        <v>0</v>
      </c>
      <c r="K259" s="134">
        <f t="shared" si="155"/>
        <v>0</v>
      </c>
      <c r="L259" s="206">
        <f t="shared" si="123"/>
        <v>0</v>
      </c>
      <c r="M259" s="134">
        <f t="shared" si="156"/>
        <v>0</v>
      </c>
      <c r="N259" s="106"/>
      <c r="O259" s="99"/>
      <c r="P259" s="99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</row>
    <row r="260" spans="1:52" s="20" customFormat="1" ht="18.75" customHeight="1" x14ac:dyDescent="0.3">
      <c r="A260" s="515" t="s">
        <v>121</v>
      </c>
      <c r="B260" s="488">
        <v>3100267</v>
      </c>
      <c r="C260" s="256"/>
      <c r="D260" s="245">
        <f>H260</f>
        <v>0</v>
      </c>
      <c r="E260" s="240">
        <f>C260-D260</f>
        <v>0</v>
      </c>
      <c r="F260" s="262" t="e">
        <f>D260/C260*100</f>
        <v>#DIV/0!</v>
      </c>
      <c r="G260" s="381">
        <f>H260</f>
        <v>0</v>
      </c>
      <c r="H260" s="245"/>
      <c r="I260" s="245" t="e">
        <f t="shared" si="124"/>
        <v>#DIV/0!</v>
      </c>
      <c r="J260" s="206">
        <f t="shared" si="154"/>
        <v>0</v>
      </c>
      <c r="K260" s="134">
        <f t="shared" si="155"/>
        <v>0</v>
      </c>
      <c r="L260" s="206">
        <f t="shared" si="123"/>
        <v>0</v>
      </c>
      <c r="M260" s="134">
        <f t="shared" si="156"/>
        <v>0</v>
      </c>
      <c r="N260" s="103"/>
      <c r="O260" s="103"/>
      <c r="P260" s="103"/>
    </row>
    <row r="261" spans="1:52" s="16" customFormat="1" ht="21.75" customHeight="1" x14ac:dyDescent="0.3">
      <c r="A261" s="475" t="s">
        <v>24</v>
      </c>
      <c r="B261" s="513">
        <v>346</v>
      </c>
      <c r="C261" s="257">
        <f>C262</f>
        <v>0</v>
      </c>
      <c r="D261" s="257">
        <f>D262</f>
        <v>0</v>
      </c>
      <c r="E261" s="257">
        <f>E262</f>
        <v>0</v>
      </c>
      <c r="F261" s="427" t="e">
        <f t="shared" si="150"/>
        <v>#DIV/0!</v>
      </c>
      <c r="G261" s="393">
        <f>G262</f>
        <v>0</v>
      </c>
      <c r="H261" s="257">
        <f>H262</f>
        <v>0</v>
      </c>
      <c r="I261" s="257" t="e">
        <f t="shared" si="124"/>
        <v>#DIV/0!</v>
      </c>
      <c r="J261" s="206">
        <f t="shared" si="154"/>
        <v>0</v>
      </c>
      <c r="K261" s="134">
        <f t="shared" si="155"/>
        <v>0</v>
      </c>
      <c r="L261" s="206">
        <f t="shared" si="123"/>
        <v>0</v>
      </c>
      <c r="M261" s="134">
        <f t="shared" si="156"/>
        <v>0</v>
      </c>
      <c r="N261" s="106"/>
      <c r="O261" s="99"/>
      <c r="P261" s="99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</row>
    <row r="262" spans="1:52" s="20" customFormat="1" ht="21.75" customHeight="1" x14ac:dyDescent="0.3">
      <c r="A262" s="515" t="s">
        <v>76</v>
      </c>
      <c r="B262" s="488">
        <v>3460030</v>
      </c>
      <c r="C262" s="256"/>
      <c r="D262" s="245">
        <f>H262</f>
        <v>0</v>
      </c>
      <c r="E262" s="240">
        <f>C262-D262</f>
        <v>0</v>
      </c>
      <c r="F262" s="262" t="e">
        <f>D262/C262*100</f>
        <v>#DIV/0!</v>
      </c>
      <c r="G262" s="381">
        <f>H262</f>
        <v>0</v>
      </c>
      <c r="H262" s="245"/>
      <c r="I262" s="245" t="e">
        <f t="shared" si="124"/>
        <v>#DIV/0!</v>
      </c>
      <c r="J262" s="206">
        <f t="shared" si="154"/>
        <v>0</v>
      </c>
      <c r="K262" s="134">
        <f t="shared" si="155"/>
        <v>0</v>
      </c>
      <c r="L262" s="206">
        <f t="shared" si="123"/>
        <v>0</v>
      </c>
      <c r="M262" s="134">
        <f t="shared" si="156"/>
        <v>0</v>
      </c>
      <c r="N262" s="103"/>
      <c r="O262" s="103"/>
      <c r="P262" s="103"/>
    </row>
    <row r="263" spans="1:52" s="20" customFormat="1" ht="77.25" customHeight="1" x14ac:dyDescent="0.3">
      <c r="A263" s="423" t="s">
        <v>239</v>
      </c>
      <c r="B263" s="544" t="s">
        <v>253</v>
      </c>
      <c r="C263" s="545">
        <f t="shared" ref="C263:H264" si="163">C264</f>
        <v>0</v>
      </c>
      <c r="D263" s="545">
        <f t="shared" si="163"/>
        <v>0</v>
      </c>
      <c r="E263" s="545">
        <f t="shared" si="163"/>
        <v>0</v>
      </c>
      <c r="F263" s="545" t="e">
        <f t="shared" si="163"/>
        <v>#DIV/0!</v>
      </c>
      <c r="G263" s="408">
        <f t="shared" si="163"/>
        <v>0</v>
      </c>
      <c r="H263" s="255">
        <f t="shared" si="163"/>
        <v>0</v>
      </c>
      <c r="I263" s="255" t="e">
        <f t="shared" si="124"/>
        <v>#DIV/0!</v>
      </c>
      <c r="J263" s="206"/>
      <c r="K263" s="134"/>
      <c r="L263" s="206">
        <f t="shared" si="123"/>
        <v>0</v>
      </c>
      <c r="M263" s="134"/>
      <c r="N263" s="103"/>
      <c r="O263" s="103"/>
      <c r="P263" s="103"/>
    </row>
    <row r="264" spans="1:52" s="20" customFormat="1" ht="21.75" customHeight="1" x14ac:dyDescent="0.3">
      <c r="A264" s="546" t="s">
        <v>15</v>
      </c>
      <c r="B264" s="547" t="s">
        <v>107</v>
      </c>
      <c r="C264" s="548">
        <f t="shared" si="163"/>
        <v>0</v>
      </c>
      <c r="D264" s="548">
        <f t="shared" si="163"/>
        <v>0</v>
      </c>
      <c r="E264" s="548">
        <f t="shared" si="163"/>
        <v>0</v>
      </c>
      <c r="F264" s="548" t="e">
        <f t="shared" si="163"/>
        <v>#DIV/0!</v>
      </c>
      <c r="G264" s="409">
        <f t="shared" si="163"/>
        <v>0</v>
      </c>
      <c r="H264" s="254">
        <f t="shared" si="163"/>
        <v>0</v>
      </c>
      <c r="I264" s="254" t="e">
        <f t="shared" si="124"/>
        <v>#DIV/0!</v>
      </c>
      <c r="J264" s="206"/>
      <c r="K264" s="134"/>
      <c r="L264" s="206">
        <f t="shared" si="123"/>
        <v>0</v>
      </c>
      <c r="M264" s="134"/>
      <c r="N264" s="103"/>
      <c r="O264" s="103"/>
      <c r="P264" s="103"/>
    </row>
    <row r="265" spans="1:52" s="20" customFormat="1" ht="81.75" customHeight="1" x14ac:dyDescent="0.3">
      <c r="A265" s="510" t="s">
        <v>240</v>
      </c>
      <c r="B265" s="549">
        <v>2260056</v>
      </c>
      <c r="C265" s="253"/>
      <c r="D265" s="253">
        <f>H265</f>
        <v>0</v>
      </c>
      <c r="E265" s="240">
        <f>C265-D265</f>
        <v>0</v>
      </c>
      <c r="F265" s="262" t="e">
        <f>D265/C265*100</f>
        <v>#DIV/0!</v>
      </c>
      <c r="G265" s="410">
        <f>H265</f>
        <v>0</v>
      </c>
      <c r="H265" s="253"/>
      <c r="I265" s="245" t="e">
        <f t="shared" si="124"/>
        <v>#DIV/0!</v>
      </c>
      <c r="J265" s="206"/>
      <c r="K265" s="134"/>
      <c r="L265" s="206">
        <f t="shared" si="123"/>
        <v>0</v>
      </c>
      <c r="M265" s="134"/>
      <c r="N265" s="103"/>
      <c r="O265" s="103"/>
      <c r="P265" s="103"/>
    </row>
    <row r="266" spans="1:52" s="34" customFormat="1" ht="60.75" customHeight="1" x14ac:dyDescent="0.3">
      <c r="A266" s="532" t="s">
        <v>129</v>
      </c>
      <c r="B266" s="550" t="s">
        <v>252</v>
      </c>
      <c r="C266" s="249">
        <f>C269+C267</f>
        <v>0</v>
      </c>
      <c r="D266" s="249">
        <f>D269+D267</f>
        <v>0</v>
      </c>
      <c r="E266" s="249">
        <f>E269+E267</f>
        <v>0</v>
      </c>
      <c r="F266" s="438" t="e">
        <f t="shared" ref="F266:F282" si="164">D266/C266*100</f>
        <v>#DIV/0!</v>
      </c>
      <c r="G266" s="411">
        <f>G269+G267</f>
        <v>0</v>
      </c>
      <c r="H266" s="249">
        <f>H269+H267</f>
        <v>0</v>
      </c>
      <c r="I266" s="249" t="e">
        <f t="shared" si="124"/>
        <v>#DIV/0!</v>
      </c>
      <c r="J266" s="206">
        <f>G266-H266</f>
        <v>0</v>
      </c>
      <c r="K266" s="134">
        <f>C266</f>
        <v>0</v>
      </c>
      <c r="L266" s="206">
        <f t="shared" si="123"/>
        <v>0</v>
      </c>
      <c r="M266" s="134">
        <f>K266-L266</f>
        <v>0</v>
      </c>
      <c r="N266" s="129"/>
      <c r="O266" s="129"/>
      <c r="P266" s="129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</row>
    <row r="267" spans="1:52" s="34" customFormat="1" ht="44.25" customHeight="1" x14ac:dyDescent="0.3">
      <c r="A267" s="467" t="s">
        <v>19</v>
      </c>
      <c r="B267" s="551" t="s">
        <v>110</v>
      </c>
      <c r="C267" s="250">
        <f>SUM(C268:C268)</f>
        <v>0</v>
      </c>
      <c r="D267" s="250">
        <f>SUM(D268:D268)</f>
        <v>0</v>
      </c>
      <c r="E267" s="250">
        <f>SUM(E268:E268)</f>
        <v>0</v>
      </c>
      <c r="F267" s="427" t="e">
        <f t="shared" si="164"/>
        <v>#DIV/0!</v>
      </c>
      <c r="G267" s="412">
        <f>SUM(G268:G268)</f>
        <v>0</v>
      </c>
      <c r="H267" s="250">
        <f>SUM(H268:H268)</f>
        <v>0</v>
      </c>
      <c r="I267" s="250" t="e">
        <f t="shared" si="124"/>
        <v>#DIV/0!</v>
      </c>
      <c r="J267" s="206">
        <f>G267-H267</f>
        <v>0</v>
      </c>
      <c r="K267" s="134">
        <f>C267</f>
        <v>0</v>
      </c>
      <c r="L267" s="206">
        <f t="shared" si="123"/>
        <v>0</v>
      </c>
      <c r="M267" s="134">
        <f>K267-L267</f>
        <v>0</v>
      </c>
      <c r="N267" s="106"/>
      <c r="O267" s="106"/>
      <c r="P267" s="99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</row>
    <row r="268" spans="1:52" s="20" customFormat="1" ht="44.25" customHeight="1" x14ac:dyDescent="0.3">
      <c r="A268" s="552" t="s">
        <v>121</v>
      </c>
      <c r="B268" s="553" t="s">
        <v>256</v>
      </c>
      <c r="C268" s="252"/>
      <c r="D268" s="245">
        <f t="shared" ref="D268" si="165">H268</f>
        <v>0</v>
      </c>
      <c r="E268" s="240">
        <f t="shared" ref="E268" si="166">C268-D268</f>
        <v>0</v>
      </c>
      <c r="F268" s="262" t="e">
        <f t="shared" si="164"/>
        <v>#DIV/0!</v>
      </c>
      <c r="G268" s="381">
        <f t="shared" ref="G268" si="167">H268</f>
        <v>0</v>
      </c>
      <c r="H268" s="245"/>
      <c r="I268" s="245" t="e">
        <f t="shared" si="124"/>
        <v>#DIV/0!</v>
      </c>
      <c r="J268" s="206"/>
      <c r="K268" s="134"/>
      <c r="L268" s="206">
        <f t="shared" ref="L268:L282" si="168">H268-D268</f>
        <v>0</v>
      </c>
      <c r="M268" s="134"/>
      <c r="N268" s="103"/>
      <c r="O268" s="103"/>
      <c r="P268" s="103"/>
    </row>
    <row r="269" spans="1:52" s="16" customFormat="1" ht="44.25" customHeight="1" x14ac:dyDescent="0.3">
      <c r="A269" s="467" t="s">
        <v>24</v>
      </c>
      <c r="B269" s="551" t="s">
        <v>130</v>
      </c>
      <c r="C269" s="250">
        <f>C270</f>
        <v>0</v>
      </c>
      <c r="D269" s="250">
        <f>D270</f>
        <v>0</v>
      </c>
      <c r="E269" s="250">
        <f>E270</f>
        <v>0</v>
      </c>
      <c r="F269" s="427" t="e">
        <f t="shared" si="164"/>
        <v>#DIV/0!</v>
      </c>
      <c r="G269" s="412">
        <f>G270</f>
        <v>0</v>
      </c>
      <c r="H269" s="250">
        <f>H270</f>
        <v>0</v>
      </c>
      <c r="I269" s="250" t="e">
        <f t="shared" ref="I269:I306" si="169">H269/G269*100</f>
        <v>#DIV/0!</v>
      </c>
      <c r="J269" s="206">
        <f>G269-H269</f>
        <v>0</v>
      </c>
      <c r="K269" s="134">
        <f>C269</f>
        <v>0</v>
      </c>
      <c r="L269" s="206">
        <f t="shared" si="168"/>
        <v>0</v>
      </c>
      <c r="M269" s="134">
        <f>K269-L269</f>
        <v>0</v>
      </c>
      <c r="N269" s="106"/>
      <c r="O269" s="106"/>
      <c r="P269" s="106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</row>
    <row r="270" spans="1:52" s="21" customFormat="1" ht="50.25" customHeight="1" x14ac:dyDescent="0.3">
      <c r="A270" s="554" t="s">
        <v>131</v>
      </c>
      <c r="B270" s="82">
        <v>3460012</v>
      </c>
      <c r="C270" s="246"/>
      <c r="D270" s="245">
        <f>H270</f>
        <v>0</v>
      </c>
      <c r="E270" s="245">
        <f>C270-D270</f>
        <v>0</v>
      </c>
      <c r="F270" s="262" t="e">
        <f>D270/C270*100</f>
        <v>#DIV/0!</v>
      </c>
      <c r="G270" s="381">
        <f>H270</f>
        <v>0</v>
      </c>
      <c r="H270" s="245"/>
      <c r="I270" s="245" t="e">
        <f t="shared" si="169"/>
        <v>#DIV/0!</v>
      </c>
      <c r="J270" s="206">
        <f>G270-H270</f>
        <v>0</v>
      </c>
      <c r="K270" s="134">
        <f>C270</f>
        <v>0</v>
      </c>
      <c r="L270" s="206">
        <f t="shared" si="168"/>
        <v>0</v>
      </c>
      <c r="M270" s="134">
        <f>K270-L270</f>
        <v>0</v>
      </c>
      <c r="N270" s="103"/>
      <c r="O270" s="103"/>
      <c r="P270" s="103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0"/>
      <c r="AM270" s="20"/>
      <c r="AN270" s="20"/>
      <c r="AO270" s="20"/>
      <c r="AP270" s="20"/>
      <c r="AQ270" s="20"/>
      <c r="AR270" s="20"/>
      <c r="AS270" s="20"/>
      <c r="AT270" s="20"/>
      <c r="AU270" s="20"/>
      <c r="AV270" s="20"/>
      <c r="AW270" s="20"/>
      <c r="AX270" s="20"/>
      <c r="AY270" s="20"/>
      <c r="AZ270" s="20"/>
    </row>
    <row r="271" spans="1:52" s="21" customFormat="1" ht="50.25" customHeight="1" x14ac:dyDescent="0.3">
      <c r="A271" s="555" t="s">
        <v>233</v>
      </c>
      <c r="B271" s="556" t="s">
        <v>232</v>
      </c>
      <c r="C271" s="248">
        <f>SUM(C272)</f>
        <v>0</v>
      </c>
      <c r="D271" s="248">
        <f>SUM(D272)</f>
        <v>0</v>
      </c>
      <c r="E271" s="248">
        <f>SUM(E272)</f>
        <v>0</v>
      </c>
      <c r="F271" s="438" t="e">
        <f t="shared" si="164"/>
        <v>#DIV/0!</v>
      </c>
      <c r="G271" s="413">
        <f>SUM(G272)</f>
        <v>0</v>
      </c>
      <c r="H271" s="343">
        <f>SUM(H272)</f>
        <v>0</v>
      </c>
      <c r="I271" s="249" t="e">
        <f t="shared" si="169"/>
        <v>#DIV/0!</v>
      </c>
      <c r="J271" s="206"/>
      <c r="K271" s="134"/>
      <c r="L271" s="206">
        <f t="shared" si="168"/>
        <v>0</v>
      </c>
      <c r="M271" s="134"/>
      <c r="N271" s="103"/>
      <c r="O271" s="103"/>
      <c r="P271" s="103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  <c r="AP271" s="20"/>
      <c r="AQ271" s="20"/>
      <c r="AR271" s="20"/>
      <c r="AS271" s="20"/>
      <c r="AT271" s="20"/>
      <c r="AU271" s="20"/>
      <c r="AV271" s="20"/>
      <c r="AW271" s="20"/>
      <c r="AX271" s="20"/>
      <c r="AY271" s="20"/>
      <c r="AZ271" s="20"/>
    </row>
    <row r="272" spans="1:52" s="21" customFormat="1" ht="33.75" customHeight="1" x14ac:dyDescent="0.3">
      <c r="A272" s="554" t="s">
        <v>231</v>
      </c>
      <c r="B272" s="82">
        <v>2250110</v>
      </c>
      <c r="C272" s="246"/>
      <c r="D272" s="245">
        <f>H272</f>
        <v>0</v>
      </c>
      <c r="E272" s="245">
        <f>C272-D272</f>
        <v>0</v>
      </c>
      <c r="F272" s="262" t="e">
        <f>D272/C272*100</f>
        <v>#DIV/0!</v>
      </c>
      <c r="G272" s="381">
        <f>H272</f>
        <v>0</v>
      </c>
      <c r="H272" s="245"/>
      <c r="I272" s="245" t="e">
        <f t="shared" si="169"/>
        <v>#DIV/0!</v>
      </c>
      <c r="J272" s="206"/>
      <c r="K272" s="134"/>
      <c r="L272" s="206">
        <f t="shared" si="168"/>
        <v>0</v>
      </c>
      <c r="M272" s="134"/>
      <c r="N272" s="103"/>
      <c r="O272" s="103"/>
      <c r="P272" s="103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20"/>
      <c r="AN272" s="20"/>
      <c r="AO272" s="20"/>
      <c r="AP272" s="20"/>
      <c r="AQ272" s="20"/>
      <c r="AR272" s="20"/>
      <c r="AS272" s="20"/>
      <c r="AT272" s="20"/>
      <c r="AU272" s="20"/>
      <c r="AV272" s="20"/>
      <c r="AW272" s="20"/>
      <c r="AX272" s="20"/>
      <c r="AY272" s="20"/>
      <c r="AZ272" s="20"/>
    </row>
    <row r="273" spans="1:52" s="21" customFormat="1" ht="47.25" customHeight="1" x14ac:dyDescent="0.3">
      <c r="A273" s="557" t="s">
        <v>258</v>
      </c>
      <c r="B273" s="556" t="s">
        <v>259</v>
      </c>
      <c r="C273" s="248">
        <f>C274+C275+C276</f>
        <v>0</v>
      </c>
      <c r="D273" s="248">
        <f t="shared" ref="D273:H273" si="170">D274+D275+D276</f>
        <v>0</v>
      </c>
      <c r="E273" s="248">
        <f t="shared" si="170"/>
        <v>0</v>
      </c>
      <c r="F273" s="248" t="e">
        <f t="shared" si="170"/>
        <v>#DIV/0!</v>
      </c>
      <c r="G273" s="414">
        <f t="shared" si="170"/>
        <v>0</v>
      </c>
      <c r="H273" s="248">
        <f t="shared" si="170"/>
        <v>0</v>
      </c>
      <c r="I273" s="248" t="e">
        <f t="shared" si="169"/>
        <v>#DIV/0!</v>
      </c>
      <c r="J273" s="206"/>
      <c r="K273" s="134"/>
      <c r="L273" s="206">
        <f t="shared" si="168"/>
        <v>0</v>
      </c>
      <c r="M273" s="134"/>
      <c r="N273" s="103"/>
      <c r="O273" s="103"/>
      <c r="P273" s="103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0"/>
      <c r="AP273" s="20"/>
      <c r="AQ273" s="20"/>
      <c r="AR273" s="20"/>
      <c r="AS273" s="20"/>
      <c r="AT273" s="20"/>
      <c r="AU273" s="20"/>
      <c r="AV273" s="20"/>
      <c r="AW273" s="20"/>
      <c r="AX273" s="20"/>
      <c r="AY273" s="20"/>
      <c r="AZ273" s="20"/>
    </row>
    <row r="274" spans="1:52" s="21" customFormat="1" ht="33.75" customHeight="1" x14ac:dyDescent="0.3">
      <c r="A274" s="554" t="s">
        <v>165</v>
      </c>
      <c r="B274" s="82">
        <v>2411000</v>
      </c>
      <c r="C274" s="246"/>
      <c r="D274" s="245">
        <f t="shared" ref="D274:D276" si="171">H274</f>
        <v>0</v>
      </c>
      <c r="E274" s="245">
        <f t="shared" ref="E274:E276" si="172">C274-D274</f>
        <v>0</v>
      </c>
      <c r="F274" s="262" t="e">
        <f t="shared" ref="F274:F276" si="173">D274/C274*100</f>
        <v>#DIV/0!</v>
      </c>
      <c r="G274" s="381">
        <f t="shared" ref="G274:G276" si="174">H274</f>
        <v>0</v>
      </c>
      <c r="H274" s="245"/>
      <c r="I274" s="245" t="e">
        <f t="shared" si="169"/>
        <v>#DIV/0!</v>
      </c>
      <c r="J274" s="206"/>
      <c r="K274" s="134"/>
      <c r="L274" s="206">
        <f t="shared" si="168"/>
        <v>0</v>
      </c>
      <c r="M274" s="134"/>
      <c r="N274" s="103"/>
      <c r="O274" s="103"/>
      <c r="P274" s="103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  <c r="AL274" s="20"/>
      <c r="AM274" s="20"/>
      <c r="AN274" s="20"/>
      <c r="AO274" s="20"/>
      <c r="AP274" s="20"/>
      <c r="AQ274" s="20"/>
      <c r="AR274" s="20"/>
      <c r="AS274" s="20"/>
      <c r="AT274" s="20"/>
      <c r="AU274" s="20"/>
      <c r="AV274" s="20"/>
      <c r="AW274" s="20"/>
      <c r="AX274" s="20"/>
      <c r="AY274" s="20"/>
      <c r="AZ274" s="20"/>
    </row>
    <row r="275" spans="1:52" s="21" customFormat="1" ht="33.75" customHeight="1" x14ac:dyDescent="0.3">
      <c r="A275" s="554" t="s">
        <v>166</v>
      </c>
      <c r="B275" s="82">
        <v>2412000</v>
      </c>
      <c r="C275" s="246"/>
      <c r="D275" s="245">
        <f t="shared" si="171"/>
        <v>0</v>
      </c>
      <c r="E275" s="245">
        <f t="shared" si="172"/>
        <v>0</v>
      </c>
      <c r="F275" s="262" t="e">
        <f t="shared" si="173"/>
        <v>#DIV/0!</v>
      </c>
      <c r="G275" s="381">
        <f t="shared" si="174"/>
        <v>0</v>
      </c>
      <c r="H275" s="245"/>
      <c r="I275" s="245" t="e">
        <f t="shared" si="169"/>
        <v>#DIV/0!</v>
      </c>
      <c r="J275" s="206"/>
      <c r="K275" s="134"/>
      <c r="L275" s="206">
        <f t="shared" si="168"/>
        <v>0</v>
      </c>
      <c r="M275" s="134"/>
      <c r="N275" s="103"/>
      <c r="O275" s="103"/>
      <c r="P275" s="103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  <c r="AL275" s="20"/>
      <c r="AM275" s="20"/>
      <c r="AN275" s="20"/>
      <c r="AO275" s="20"/>
      <c r="AP275" s="20"/>
      <c r="AQ275" s="20"/>
      <c r="AR275" s="20"/>
      <c r="AS275" s="20"/>
      <c r="AT275" s="20"/>
      <c r="AU275" s="20"/>
      <c r="AV275" s="20"/>
      <c r="AW275" s="20"/>
      <c r="AX275" s="20"/>
      <c r="AY275" s="20"/>
      <c r="AZ275" s="20"/>
    </row>
    <row r="276" spans="1:52" s="21" customFormat="1" ht="33.75" customHeight="1" x14ac:dyDescent="0.3">
      <c r="A276" s="554" t="s">
        <v>277</v>
      </c>
      <c r="B276" s="82">
        <v>2910005</v>
      </c>
      <c r="C276" s="246"/>
      <c r="D276" s="245">
        <f t="shared" si="171"/>
        <v>0</v>
      </c>
      <c r="E276" s="245">
        <f t="shared" si="172"/>
        <v>0</v>
      </c>
      <c r="F276" s="262" t="e">
        <f t="shared" si="173"/>
        <v>#DIV/0!</v>
      </c>
      <c r="G276" s="381">
        <f t="shared" si="174"/>
        <v>0</v>
      </c>
      <c r="H276" s="245"/>
      <c r="I276" s="245" t="e">
        <f t="shared" si="169"/>
        <v>#DIV/0!</v>
      </c>
      <c r="J276" s="206"/>
      <c r="K276" s="134"/>
      <c r="L276" s="206"/>
      <c r="M276" s="134"/>
      <c r="N276" s="103"/>
      <c r="O276" s="103"/>
      <c r="P276" s="103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/>
      <c r="AM276" s="20"/>
      <c r="AN276" s="20"/>
      <c r="AO276" s="20"/>
      <c r="AP276" s="20"/>
      <c r="AQ276" s="20"/>
      <c r="AR276" s="20"/>
      <c r="AS276" s="20"/>
      <c r="AT276" s="20"/>
      <c r="AU276" s="20"/>
      <c r="AV276" s="20"/>
      <c r="AW276" s="20"/>
      <c r="AX276" s="20"/>
      <c r="AY276" s="20"/>
      <c r="AZ276" s="20"/>
    </row>
    <row r="277" spans="1:52" s="74" customFormat="1" ht="118.5" customHeight="1" x14ac:dyDescent="0.25">
      <c r="A277" s="558" t="s">
        <v>100</v>
      </c>
      <c r="B277" s="559">
        <v>612</v>
      </c>
      <c r="C277" s="243">
        <f>C189+C233+C278+C271+C273+C266</f>
        <v>8000</v>
      </c>
      <c r="D277" s="243">
        <f>D189+D233+D278+D271+D273+D266</f>
        <v>0</v>
      </c>
      <c r="E277" s="243">
        <f>E189+E233+E278+E271+E273</f>
        <v>8000</v>
      </c>
      <c r="F277" s="436">
        <f t="shared" si="164"/>
        <v>0</v>
      </c>
      <c r="G277" s="415">
        <f>G189+G233+G278+G271+G273+G266</f>
        <v>0</v>
      </c>
      <c r="H277" s="243">
        <f>H189+H233+H278+H271+H273+H266</f>
        <v>0</v>
      </c>
      <c r="I277" s="243" t="e">
        <f t="shared" si="169"/>
        <v>#DIV/0!</v>
      </c>
      <c r="J277" s="206">
        <f>G277-H277</f>
        <v>0</v>
      </c>
      <c r="K277" s="134">
        <f t="shared" ref="K277:K310" si="175">C277</f>
        <v>8000</v>
      </c>
      <c r="L277" s="206">
        <f t="shared" si="168"/>
        <v>0</v>
      </c>
      <c r="M277" s="134">
        <f t="shared" ref="M277:M310" si="176">K277-L277</f>
        <v>8000</v>
      </c>
      <c r="N277" s="242"/>
      <c r="O277" s="242"/>
      <c r="P277" s="242"/>
      <c r="Q277" s="121"/>
      <c r="R277" s="121"/>
      <c r="S277" s="121"/>
      <c r="T277" s="121"/>
      <c r="U277" s="121"/>
      <c r="V277" s="121"/>
      <c r="W277" s="121"/>
      <c r="X277" s="121"/>
      <c r="Y277" s="121"/>
      <c r="Z277" s="121"/>
      <c r="AA277" s="121"/>
      <c r="AB277" s="121"/>
      <c r="AC277" s="121"/>
      <c r="AD277" s="121"/>
      <c r="AE277" s="121"/>
      <c r="AF277" s="121"/>
      <c r="AG277" s="121"/>
      <c r="AH277" s="121"/>
      <c r="AI277" s="121"/>
      <c r="AJ277" s="121"/>
      <c r="AK277" s="121"/>
      <c r="AL277" s="121"/>
      <c r="AM277" s="121"/>
      <c r="AN277" s="121"/>
      <c r="AO277" s="121"/>
      <c r="AP277" s="121"/>
      <c r="AQ277" s="121"/>
      <c r="AR277" s="121"/>
      <c r="AS277" s="121"/>
      <c r="AT277" s="121"/>
      <c r="AU277" s="121"/>
      <c r="AV277" s="121"/>
      <c r="AW277" s="121"/>
      <c r="AX277" s="121"/>
      <c r="AY277" s="121"/>
      <c r="AZ277" s="121"/>
    </row>
    <row r="278" spans="1:52" ht="36.75" customHeight="1" x14ac:dyDescent="0.3">
      <c r="A278" s="39" t="s">
        <v>137</v>
      </c>
      <c r="B278" s="488"/>
      <c r="C278" s="241"/>
      <c r="D278" s="240">
        <f>H278</f>
        <v>0</v>
      </c>
      <c r="E278" s="240">
        <f>C278-D278</f>
        <v>0</v>
      </c>
      <c r="F278" s="262" t="e">
        <f>D278/C278*100</f>
        <v>#DIV/0!</v>
      </c>
      <c r="G278" s="379"/>
      <c r="H278" s="240"/>
      <c r="I278" s="240" t="e">
        <f t="shared" si="169"/>
        <v>#DIV/0!</v>
      </c>
      <c r="J278" s="206">
        <f>G278-H278</f>
        <v>0</v>
      </c>
      <c r="K278" s="134">
        <f t="shared" si="175"/>
        <v>0</v>
      </c>
      <c r="L278" s="206">
        <f t="shared" si="168"/>
        <v>0</v>
      </c>
      <c r="M278" s="134">
        <f t="shared" si="176"/>
        <v>0</v>
      </c>
      <c r="N278" s="91"/>
      <c r="O278" s="91"/>
      <c r="P278" s="91"/>
    </row>
    <row r="279" spans="1:52" ht="36.75" customHeight="1" x14ac:dyDescent="0.3">
      <c r="A279" s="350" t="s">
        <v>281</v>
      </c>
      <c r="B279" s="542" t="s">
        <v>282</v>
      </c>
      <c r="C279" s="351">
        <f>C280</f>
        <v>180000</v>
      </c>
      <c r="D279" s="351">
        <f t="shared" ref="D279:E280" si="177">D280</f>
        <v>0</v>
      </c>
      <c r="E279" s="351">
        <f t="shared" si="177"/>
        <v>180000</v>
      </c>
      <c r="F279" s="438" t="e">
        <v>#DIV/0!</v>
      </c>
      <c r="G279" s="379"/>
      <c r="H279" s="240"/>
      <c r="I279" s="240"/>
      <c r="J279" s="206"/>
      <c r="K279" s="134"/>
      <c r="L279" s="206"/>
      <c r="M279" s="134"/>
      <c r="N279" s="91"/>
      <c r="O279" s="91"/>
      <c r="P279" s="91"/>
    </row>
    <row r="280" spans="1:52" ht="36.75" customHeight="1" x14ac:dyDescent="0.3">
      <c r="A280" s="352" t="s">
        <v>283</v>
      </c>
      <c r="B280" s="513">
        <v>342</v>
      </c>
      <c r="C280" s="302">
        <f>C281</f>
        <v>180000</v>
      </c>
      <c r="D280" s="302">
        <f t="shared" si="177"/>
        <v>0</v>
      </c>
      <c r="E280" s="302">
        <f t="shared" si="177"/>
        <v>180000</v>
      </c>
      <c r="F280" s="427" t="e">
        <v>#DIV/0!</v>
      </c>
      <c r="G280" s="379"/>
      <c r="H280" s="240"/>
      <c r="I280" s="240"/>
      <c r="J280" s="206"/>
      <c r="K280" s="134"/>
      <c r="L280" s="206"/>
      <c r="M280" s="134"/>
      <c r="N280" s="91"/>
      <c r="O280" s="91"/>
      <c r="P280" s="91"/>
    </row>
    <row r="281" spans="1:52" ht="36.75" customHeight="1" x14ac:dyDescent="0.3">
      <c r="A281" s="349" t="s">
        <v>284</v>
      </c>
      <c r="B281" s="500">
        <v>3430002</v>
      </c>
      <c r="C281" s="300">
        <v>180000</v>
      </c>
      <c r="D281" s="240">
        <v>0</v>
      </c>
      <c r="E281" s="245">
        <f t="shared" ref="E281" si="178">C281-D281</f>
        <v>180000</v>
      </c>
      <c r="F281" s="262" t="e">
        <v>#DIV/0!</v>
      </c>
      <c r="G281" s="379"/>
      <c r="H281" s="240"/>
      <c r="I281" s="240"/>
      <c r="J281" s="206"/>
      <c r="K281" s="134"/>
      <c r="L281" s="206"/>
      <c r="M281" s="134"/>
      <c r="N281" s="91"/>
      <c r="O281" s="91"/>
      <c r="P281" s="91"/>
    </row>
    <row r="282" spans="1:52" s="75" customFormat="1" ht="38.25" customHeight="1" x14ac:dyDescent="0.25">
      <c r="A282" s="44" t="s">
        <v>175</v>
      </c>
      <c r="B282" s="47" t="s">
        <v>140</v>
      </c>
      <c r="C282" s="239">
        <f>C277+C188+C281</f>
        <v>9230599.7300000004</v>
      </c>
      <c r="D282" s="239">
        <f>D277+D188+D281</f>
        <v>5987096.7300000004</v>
      </c>
      <c r="E282" s="239">
        <f>E277+E188+E281</f>
        <v>3243503.0000000005</v>
      </c>
      <c r="F282" s="449">
        <f t="shared" si="164"/>
        <v>64.861405597965415</v>
      </c>
      <c r="G282" s="416">
        <f>G277+G188</f>
        <v>5407500.9900000002</v>
      </c>
      <c r="H282" s="239">
        <f>H277+H188</f>
        <v>5407500.9900000002</v>
      </c>
      <c r="I282" s="239">
        <f t="shared" si="169"/>
        <v>100</v>
      </c>
      <c r="J282" s="206">
        <f>G282-H282</f>
        <v>0</v>
      </c>
      <c r="K282" s="134">
        <f t="shared" si="175"/>
        <v>9230599.7300000004</v>
      </c>
      <c r="L282" s="206">
        <f t="shared" si="168"/>
        <v>-579595.74000000022</v>
      </c>
      <c r="M282" s="134">
        <f t="shared" si="176"/>
        <v>9810195.4700000007</v>
      </c>
      <c r="N282" s="238"/>
      <c r="O282" s="238"/>
      <c r="P282" s="238"/>
      <c r="Q282" s="238"/>
      <c r="R282" s="97"/>
      <c r="S282" s="97"/>
      <c r="T282" s="97"/>
      <c r="U282" s="97"/>
      <c r="V282" s="97"/>
      <c r="W282" s="97"/>
      <c r="X282" s="97"/>
      <c r="Y282" s="97"/>
      <c r="Z282" s="97"/>
      <c r="AA282" s="97"/>
      <c r="AB282" s="97"/>
      <c r="AC282" s="97"/>
      <c r="AD282" s="97"/>
      <c r="AE282" s="97"/>
      <c r="AF282" s="97"/>
      <c r="AG282" s="97"/>
      <c r="AH282" s="97"/>
      <c r="AI282" s="97"/>
      <c r="AJ282" s="97"/>
      <c r="AK282" s="97"/>
      <c r="AL282" s="97"/>
      <c r="AM282" s="97"/>
      <c r="AN282" s="97"/>
      <c r="AO282" s="97"/>
      <c r="AP282" s="97"/>
      <c r="AQ282" s="97"/>
      <c r="AR282" s="97"/>
      <c r="AS282" s="97"/>
      <c r="AT282" s="97"/>
      <c r="AU282" s="97"/>
      <c r="AV282" s="97"/>
      <c r="AW282" s="97"/>
      <c r="AX282" s="97"/>
      <c r="AY282" s="97"/>
      <c r="AZ282" s="97"/>
    </row>
    <row r="283" spans="1:52" s="77" customFormat="1" ht="40.5" hidden="1" customHeight="1" x14ac:dyDescent="0.25">
      <c r="A283" s="184"/>
      <c r="B283" s="185"/>
      <c r="C283" s="237"/>
      <c r="D283" s="565" t="s">
        <v>187</v>
      </c>
      <c r="E283" s="565"/>
      <c r="F283" s="565"/>
      <c r="G283" s="348" t="str">
        <f>'[1]Свод школы '!G272</f>
        <v>2023 год</v>
      </c>
      <c r="H283" s="236"/>
      <c r="I283" s="236" t="e">
        <f t="shared" si="169"/>
        <v>#VALUE!</v>
      </c>
      <c r="J283" s="206"/>
      <c r="K283" s="134">
        <f t="shared" si="175"/>
        <v>0</v>
      </c>
      <c r="L283" s="186"/>
      <c r="M283" s="134">
        <f t="shared" si="176"/>
        <v>0</v>
      </c>
      <c r="N283" s="76"/>
      <c r="O283" s="130"/>
      <c r="P283" s="130"/>
      <c r="Q283" s="130"/>
    </row>
    <row r="284" spans="1:52" s="77" customFormat="1" ht="26.25" hidden="1" customHeight="1" x14ac:dyDescent="0.25">
      <c r="A284" s="187" t="s">
        <v>176</v>
      </c>
      <c r="B284" s="78"/>
      <c r="C284" s="235">
        <f t="shared" ref="C284:E285" si="179">C285</f>
        <v>0</v>
      </c>
      <c r="D284" s="234">
        <f t="shared" si="179"/>
        <v>0</v>
      </c>
      <c r="E284" s="234">
        <f t="shared" si="179"/>
        <v>0</v>
      </c>
      <c r="F284" s="231" t="e">
        <f t="shared" ref="F284:F310" si="180">D284/C284*100</f>
        <v>#DIV/0!</v>
      </c>
      <c r="G284" s="234">
        <f>G285</f>
        <v>0</v>
      </c>
      <c r="H284" s="234">
        <f>H285</f>
        <v>0</v>
      </c>
      <c r="I284" s="234" t="e">
        <f t="shared" si="169"/>
        <v>#DIV/0!</v>
      </c>
      <c r="J284" s="206">
        <f t="shared" ref="J284:J310" si="181">G284-H284</f>
        <v>0</v>
      </c>
      <c r="K284" s="134">
        <f t="shared" si="175"/>
        <v>0</v>
      </c>
      <c r="L284" s="186"/>
      <c r="M284" s="134">
        <f t="shared" si="176"/>
        <v>0</v>
      </c>
      <c r="N284" s="76"/>
      <c r="O284" s="130"/>
      <c r="P284" s="130"/>
      <c r="Q284" s="130"/>
    </row>
    <row r="285" spans="1:52" customFormat="1" ht="30" hidden="1" customHeight="1" x14ac:dyDescent="0.25">
      <c r="A285" s="188" t="s">
        <v>177</v>
      </c>
      <c r="B285" s="80" t="s">
        <v>220</v>
      </c>
      <c r="C285" s="233">
        <f t="shared" si="179"/>
        <v>0</v>
      </c>
      <c r="D285" s="220">
        <f t="shared" si="179"/>
        <v>0</v>
      </c>
      <c r="E285" s="220">
        <f t="shared" si="179"/>
        <v>0</v>
      </c>
      <c r="F285" s="221" t="e">
        <f t="shared" si="180"/>
        <v>#DIV/0!</v>
      </c>
      <c r="G285" s="220">
        <f>G286</f>
        <v>0</v>
      </c>
      <c r="H285" s="220">
        <f>H286</f>
        <v>0</v>
      </c>
      <c r="I285" s="220" t="e">
        <f t="shared" si="169"/>
        <v>#DIV/0!</v>
      </c>
      <c r="J285" s="206">
        <f t="shared" si="181"/>
        <v>0</v>
      </c>
      <c r="K285" s="134">
        <f t="shared" si="175"/>
        <v>0</v>
      </c>
      <c r="L285" s="189"/>
      <c r="M285" s="134">
        <f t="shared" si="176"/>
        <v>0</v>
      </c>
      <c r="N285" s="48"/>
      <c r="O285" s="131"/>
      <c r="P285" s="131"/>
      <c r="Q285" s="131"/>
    </row>
    <row r="286" spans="1:52" customFormat="1" ht="22.5" hidden="1" customHeight="1" x14ac:dyDescent="0.25">
      <c r="A286" s="190" t="s">
        <v>178</v>
      </c>
      <c r="B286" s="81"/>
      <c r="C286" s="226">
        <f>C287</f>
        <v>0</v>
      </c>
      <c r="D286" s="225">
        <f>SUM(D287:D287)</f>
        <v>0</v>
      </c>
      <c r="E286" s="225">
        <f>SUM(E287:E287)</f>
        <v>0</v>
      </c>
      <c r="F286" s="215" t="e">
        <f t="shared" si="180"/>
        <v>#DIV/0!</v>
      </c>
      <c r="G286" s="225">
        <f>SUM(G287:G287)</f>
        <v>0</v>
      </c>
      <c r="H286" s="225">
        <f>SUM(H287:H287)</f>
        <v>0</v>
      </c>
      <c r="I286" s="225" t="e">
        <f t="shared" si="169"/>
        <v>#DIV/0!</v>
      </c>
      <c r="J286" s="206">
        <f t="shared" si="181"/>
        <v>0</v>
      </c>
      <c r="K286" s="134">
        <f t="shared" si="175"/>
        <v>0</v>
      </c>
      <c r="L286" s="189"/>
      <c r="M286" s="134">
        <f t="shared" si="176"/>
        <v>0</v>
      </c>
      <c r="N286" s="48"/>
      <c r="O286" s="131"/>
      <c r="P286" s="131"/>
      <c r="Q286" s="131"/>
    </row>
    <row r="287" spans="1:52" customFormat="1" ht="51" hidden="1" customHeight="1" x14ac:dyDescent="0.25">
      <c r="A287" s="191" t="s">
        <v>179</v>
      </c>
      <c r="B287" s="79">
        <v>2260050</v>
      </c>
      <c r="C287" s="213"/>
      <c r="D287" s="223">
        <f>H287</f>
        <v>0</v>
      </c>
      <c r="E287" s="223">
        <f>C287-D287</f>
        <v>0</v>
      </c>
      <c r="F287" s="212" t="e">
        <f t="shared" si="180"/>
        <v>#DIV/0!</v>
      </c>
      <c r="G287" s="223"/>
      <c r="H287" s="223"/>
      <c r="I287" s="223" t="e">
        <f t="shared" si="169"/>
        <v>#DIV/0!</v>
      </c>
      <c r="J287" s="206">
        <f t="shared" si="181"/>
        <v>0</v>
      </c>
      <c r="K287" s="134">
        <f t="shared" si="175"/>
        <v>0</v>
      </c>
      <c r="L287" s="189"/>
      <c r="M287" s="134">
        <f t="shared" si="176"/>
        <v>0</v>
      </c>
      <c r="N287" s="48"/>
      <c r="O287" s="131"/>
      <c r="P287" s="131"/>
      <c r="Q287" s="131"/>
    </row>
    <row r="288" spans="1:52" customFormat="1" ht="26.25" hidden="1" customHeight="1" x14ac:dyDescent="0.25">
      <c r="A288" s="192" t="s">
        <v>180</v>
      </c>
      <c r="B288" s="78"/>
      <c r="C288" s="232">
        <f>C289+C296+C303</f>
        <v>0</v>
      </c>
      <c r="D288" s="230">
        <f>D289+D296+D303</f>
        <v>0</v>
      </c>
      <c r="E288" s="230">
        <f>E289+E296+E303</f>
        <v>0</v>
      </c>
      <c r="F288" s="231" t="e">
        <f t="shared" si="180"/>
        <v>#DIV/0!</v>
      </c>
      <c r="G288" s="230">
        <f>G289+G296+G303</f>
        <v>0</v>
      </c>
      <c r="H288" s="230">
        <f>H289+H296+H303</f>
        <v>0</v>
      </c>
      <c r="I288" s="230" t="e">
        <f t="shared" si="169"/>
        <v>#DIV/0!</v>
      </c>
      <c r="J288" s="206">
        <f t="shared" si="181"/>
        <v>0</v>
      </c>
      <c r="K288" s="134">
        <f t="shared" si="175"/>
        <v>0</v>
      </c>
      <c r="L288" s="189"/>
      <c r="M288" s="134">
        <f t="shared" si="176"/>
        <v>0</v>
      </c>
      <c r="N288" s="48"/>
      <c r="O288" s="131"/>
      <c r="P288" s="131"/>
      <c r="Q288" s="131"/>
    </row>
    <row r="289" spans="1:17" customFormat="1" ht="24" hidden="1" customHeight="1" x14ac:dyDescent="0.25">
      <c r="A289" s="188" t="s">
        <v>181</v>
      </c>
      <c r="B289" s="80" t="s">
        <v>219</v>
      </c>
      <c r="C289" s="222">
        <f>C290+C293</f>
        <v>0</v>
      </c>
      <c r="D289" s="220">
        <f>D290+D293</f>
        <v>0</v>
      </c>
      <c r="E289" s="220">
        <f>E290+E293</f>
        <v>0</v>
      </c>
      <c r="F289" s="221" t="e">
        <f t="shared" si="180"/>
        <v>#DIV/0!</v>
      </c>
      <c r="G289" s="220">
        <f>G290+G293</f>
        <v>0</v>
      </c>
      <c r="H289" s="220">
        <f>H290+H293</f>
        <v>0</v>
      </c>
      <c r="I289" s="220" t="e">
        <f t="shared" si="169"/>
        <v>#DIV/0!</v>
      </c>
      <c r="J289" s="206">
        <f t="shared" si="181"/>
        <v>0</v>
      </c>
      <c r="K289" s="134">
        <f t="shared" si="175"/>
        <v>0</v>
      </c>
      <c r="L289" s="189"/>
      <c r="M289" s="134">
        <f t="shared" si="176"/>
        <v>0</v>
      </c>
      <c r="N289" s="48"/>
      <c r="O289" s="131"/>
      <c r="P289" s="131"/>
      <c r="Q289" s="131"/>
    </row>
    <row r="290" spans="1:17" customFormat="1" ht="24.75" hidden="1" customHeight="1" x14ac:dyDescent="0.25">
      <c r="A290" s="190" t="s">
        <v>178</v>
      </c>
      <c r="B290" s="81"/>
      <c r="C290" s="229">
        <f>SUM(C291:C292)</f>
        <v>0</v>
      </c>
      <c r="D290" s="225">
        <f>SUM(D291:D292)</f>
        <v>0</v>
      </c>
      <c r="E290" s="225">
        <f>SUM(E291:E292)</f>
        <v>0</v>
      </c>
      <c r="F290" s="215" t="e">
        <f t="shared" si="180"/>
        <v>#DIV/0!</v>
      </c>
      <c r="G290" s="225">
        <f>SUM(G291:G292)</f>
        <v>0</v>
      </c>
      <c r="H290" s="225">
        <f>SUM(H291:H292)</f>
        <v>0</v>
      </c>
      <c r="I290" s="225" t="e">
        <f t="shared" si="169"/>
        <v>#DIV/0!</v>
      </c>
      <c r="J290" s="206">
        <f t="shared" si="181"/>
        <v>0</v>
      </c>
      <c r="K290" s="134">
        <f t="shared" si="175"/>
        <v>0</v>
      </c>
      <c r="L290" s="189"/>
      <c r="M290" s="134">
        <f t="shared" si="176"/>
        <v>0</v>
      </c>
      <c r="N290" s="48"/>
      <c r="O290" s="131"/>
      <c r="P290" s="131"/>
      <c r="Q290" s="131"/>
    </row>
    <row r="291" spans="1:17" customFormat="1" ht="26.25" hidden="1" customHeight="1" x14ac:dyDescent="0.25">
      <c r="A291" s="193" t="s">
        <v>125</v>
      </c>
      <c r="B291" s="79" t="s">
        <v>188</v>
      </c>
      <c r="C291" s="213"/>
      <c r="D291" s="217">
        <f>H291</f>
        <v>0</v>
      </c>
      <c r="E291" s="217">
        <f>C291-D291</f>
        <v>0</v>
      </c>
      <c r="F291" s="212" t="e">
        <f t="shared" si="180"/>
        <v>#DIV/0!</v>
      </c>
      <c r="G291" s="217"/>
      <c r="H291" s="217"/>
      <c r="I291" s="217" t="e">
        <f t="shared" si="169"/>
        <v>#DIV/0!</v>
      </c>
      <c r="J291" s="206">
        <f t="shared" si="181"/>
        <v>0</v>
      </c>
      <c r="K291" s="134">
        <f t="shared" si="175"/>
        <v>0</v>
      </c>
      <c r="L291" s="189"/>
      <c r="M291" s="134">
        <f t="shared" si="176"/>
        <v>0</v>
      </c>
      <c r="N291" s="48"/>
      <c r="O291" s="131"/>
      <c r="P291" s="131"/>
      <c r="Q291" s="131"/>
    </row>
    <row r="292" spans="1:17" customFormat="1" ht="29.25" hidden="1" customHeight="1" x14ac:dyDescent="0.25">
      <c r="A292" s="193" t="s">
        <v>127</v>
      </c>
      <c r="B292" s="79" t="s">
        <v>189</v>
      </c>
      <c r="C292" s="213"/>
      <c r="D292" s="217">
        <f>H292</f>
        <v>0</v>
      </c>
      <c r="E292" s="217">
        <f>C292-D292</f>
        <v>0</v>
      </c>
      <c r="F292" s="212" t="e">
        <f t="shared" si="180"/>
        <v>#DIV/0!</v>
      </c>
      <c r="G292" s="217"/>
      <c r="H292" s="217"/>
      <c r="I292" s="217" t="e">
        <f t="shared" si="169"/>
        <v>#DIV/0!</v>
      </c>
      <c r="J292" s="206">
        <f t="shared" si="181"/>
        <v>0</v>
      </c>
      <c r="K292" s="134">
        <f t="shared" si="175"/>
        <v>0</v>
      </c>
      <c r="L292" s="189"/>
      <c r="M292" s="134">
        <f t="shared" si="176"/>
        <v>0</v>
      </c>
      <c r="N292" s="48"/>
      <c r="O292" s="131"/>
      <c r="P292" s="131"/>
      <c r="Q292" s="131"/>
    </row>
    <row r="293" spans="1:17" customFormat="1" ht="22.5" hidden="1" customHeight="1" x14ac:dyDescent="0.25">
      <c r="A293" s="190" t="s">
        <v>178</v>
      </c>
      <c r="B293" s="81"/>
      <c r="C293" s="226">
        <f>SUM(C294:C295)</f>
        <v>0</v>
      </c>
      <c r="D293" s="225">
        <f>SUM(D294:D295)</f>
        <v>0</v>
      </c>
      <c r="E293" s="225">
        <f>SUM(E294:E295)</f>
        <v>0</v>
      </c>
      <c r="F293" s="215" t="e">
        <f t="shared" si="180"/>
        <v>#DIV/0!</v>
      </c>
      <c r="G293" s="225">
        <f>SUM(G294:G295)</f>
        <v>0</v>
      </c>
      <c r="H293" s="225">
        <f>SUM(H294:H295)</f>
        <v>0</v>
      </c>
      <c r="I293" s="225" t="e">
        <f t="shared" si="169"/>
        <v>#DIV/0!</v>
      </c>
      <c r="J293" s="206">
        <f t="shared" si="181"/>
        <v>0</v>
      </c>
      <c r="K293" s="134">
        <f t="shared" si="175"/>
        <v>0</v>
      </c>
      <c r="L293" s="189"/>
      <c r="M293" s="134">
        <f t="shared" si="176"/>
        <v>0</v>
      </c>
      <c r="N293" s="48"/>
      <c r="O293" s="131"/>
      <c r="P293" s="131"/>
      <c r="Q293" s="131"/>
    </row>
    <row r="294" spans="1:17" customFormat="1" ht="45" hidden="1" customHeight="1" x14ac:dyDescent="0.25">
      <c r="A294" s="191" t="s">
        <v>182</v>
      </c>
      <c r="B294" s="79">
        <v>2261000</v>
      </c>
      <c r="C294" s="213"/>
      <c r="D294" s="223">
        <f>H294</f>
        <v>0</v>
      </c>
      <c r="E294" s="223">
        <f>C294-D294</f>
        <v>0</v>
      </c>
      <c r="F294" s="212" t="e">
        <f t="shared" si="180"/>
        <v>#DIV/0!</v>
      </c>
      <c r="G294" s="223"/>
      <c r="H294" s="223"/>
      <c r="I294" s="223" t="e">
        <f t="shared" si="169"/>
        <v>#DIV/0!</v>
      </c>
      <c r="J294" s="206">
        <f t="shared" si="181"/>
        <v>0</v>
      </c>
      <c r="K294" s="134">
        <f t="shared" si="175"/>
        <v>0</v>
      </c>
      <c r="L294" s="189"/>
      <c r="M294" s="134">
        <f t="shared" si="176"/>
        <v>0</v>
      </c>
      <c r="N294" s="48"/>
      <c r="O294" s="131"/>
      <c r="P294" s="131"/>
      <c r="Q294" s="131"/>
    </row>
    <row r="295" spans="1:17" customFormat="1" ht="36.75" hidden="1" customHeight="1" x14ac:dyDescent="0.25">
      <c r="A295" s="191" t="s">
        <v>128</v>
      </c>
      <c r="B295" s="79" t="s">
        <v>174</v>
      </c>
      <c r="C295" s="213"/>
      <c r="D295" s="223">
        <f>H295</f>
        <v>0</v>
      </c>
      <c r="E295" s="223">
        <f>C295-D295</f>
        <v>0</v>
      </c>
      <c r="F295" s="212" t="e">
        <f t="shared" si="180"/>
        <v>#DIV/0!</v>
      </c>
      <c r="G295" s="223"/>
      <c r="H295" s="223"/>
      <c r="I295" s="223" t="e">
        <f t="shared" si="169"/>
        <v>#DIV/0!</v>
      </c>
      <c r="J295" s="206">
        <f t="shared" si="181"/>
        <v>0</v>
      </c>
      <c r="K295" s="134">
        <f t="shared" si="175"/>
        <v>0</v>
      </c>
      <c r="L295" s="189"/>
      <c r="M295" s="134">
        <f t="shared" si="176"/>
        <v>0</v>
      </c>
      <c r="N295" s="48"/>
      <c r="O295" s="131"/>
      <c r="P295" s="131"/>
      <c r="Q295" s="131"/>
    </row>
    <row r="296" spans="1:17" customFormat="1" ht="22.5" hidden="1" customHeight="1" x14ac:dyDescent="0.25">
      <c r="A296" s="188" t="s">
        <v>177</v>
      </c>
      <c r="B296" s="80" t="s">
        <v>170</v>
      </c>
      <c r="C296" s="228">
        <f>C297+C301</f>
        <v>0</v>
      </c>
      <c r="D296" s="227">
        <f>D297+D301</f>
        <v>0</v>
      </c>
      <c r="E296" s="227">
        <f>E297+E301</f>
        <v>0</v>
      </c>
      <c r="F296" s="221" t="e">
        <f t="shared" si="180"/>
        <v>#DIV/0!</v>
      </c>
      <c r="G296" s="227">
        <f>G297+G301</f>
        <v>0</v>
      </c>
      <c r="H296" s="227">
        <f>H297+H301</f>
        <v>0</v>
      </c>
      <c r="I296" s="227" t="e">
        <f t="shared" si="169"/>
        <v>#DIV/0!</v>
      </c>
      <c r="J296" s="206">
        <f t="shared" si="181"/>
        <v>0</v>
      </c>
      <c r="K296" s="134">
        <f t="shared" si="175"/>
        <v>0</v>
      </c>
      <c r="L296" s="189"/>
      <c r="M296" s="134">
        <f t="shared" si="176"/>
        <v>0</v>
      </c>
      <c r="N296" s="48"/>
      <c r="O296" s="131"/>
      <c r="P296" s="131"/>
      <c r="Q296" s="131"/>
    </row>
    <row r="297" spans="1:17" customFormat="1" ht="24" hidden="1" customHeight="1" x14ac:dyDescent="0.25">
      <c r="A297" s="190" t="s">
        <v>15</v>
      </c>
      <c r="B297" s="81"/>
      <c r="C297" s="226">
        <f>SUM(C298:C300)</f>
        <v>0</v>
      </c>
      <c r="D297" s="225">
        <f>SUM(D298:D300)</f>
        <v>0</v>
      </c>
      <c r="E297" s="225">
        <f>SUM(E298:E300)</f>
        <v>0</v>
      </c>
      <c r="F297" s="215" t="e">
        <f t="shared" si="180"/>
        <v>#DIV/0!</v>
      </c>
      <c r="G297" s="225">
        <f>SUM(G298:G300)</f>
        <v>0</v>
      </c>
      <c r="H297" s="225">
        <f>SUM(H298:H300)</f>
        <v>0</v>
      </c>
      <c r="I297" s="225" t="e">
        <f t="shared" si="169"/>
        <v>#DIV/0!</v>
      </c>
      <c r="J297" s="206">
        <f t="shared" si="181"/>
        <v>0</v>
      </c>
      <c r="K297" s="134">
        <f t="shared" si="175"/>
        <v>0</v>
      </c>
      <c r="L297" s="189"/>
      <c r="M297" s="134">
        <f t="shared" si="176"/>
        <v>0</v>
      </c>
      <c r="N297" s="48"/>
      <c r="O297" s="131"/>
      <c r="P297" s="131"/>
      <c r="Q297" s="131"/>
    </row>
    <row r="298" spans="1:17" customFormat="1" ht="43.5" hidden="1" customHeight="1" x14ac:dyDescent="0.25">
      <c r="A298" s="193" t="s">
        <v>183</v>
      </c>
      <c r="B298" s="79">
        <v>2260019</v>
      </c>
      <c r="C298" s="213"/>
      <c r="D298" s="211">
        <f>H298</f>
        <v>0</v>
      </c>
      <c r="E298" s="211">
        <f>C298-D298</f>
        <v>0</v>
      </c>
      <c r="F298" s="212" t="e">
        <f t="shared" si="180"/>
        <v>#DIV/0!</v>
      </c>
      <c r="G298" s="211"/>
      <c r="H298" s="211"/>
      <c r="I298" s="211" t="e">
        <f t="shared" si="169"/>
        <v>#DIV/0!</v>
      </c>
      <c r="J298" s="206">
        <f t="shared" si="181"/>
        <v>0</v>
      </c>
      <c r="K298" s="134">
        <f t="shared" si="175"/>
        <v>0</v>
      </c>
      <c r="L298" s="189"/>
      <c r="M298" s="134">
        <f t="shared" si="176"/>
        <v>0</v>
      </c>
      <c r="N298" s="48"/>
      <c r="O298" s="131"/>
      <c r="P298" s="131"/>
      <c r="Q298" s="131"/>
    </row>
    <row r="299" spans="1:17" customFormat="1" ht="51" hidden="1" customHeight="1" x14ac:dyDescent="0.25">
      <c r="A299" s="191" t="s">
        <v>179</v>
      </c>
      <c r="B299" s="79">
        <v>2260050</v>
      </c>
      <c r="C299" s="213"/>
      <c r="D299" s="211">
        <f>H299</f>
        <v>0</v>
      </c>
      <c r="E299" s="211">
        <f>C299-D299</f>
        <v>0</v>
      </c>
      <c r="F299" s="212" t="e">
        <f t="shared" si="180"/>
        <v>#DIV/0!</v>
      </c>
      <c r="G299" s="211"/>
      <c r="H299" s="211"/>
      <c r="I299" s="211" t="e">
        <f t="shared" si="169"/>
        <v>#DIV/0!</v>
      </c>
      <c r="J299" s="206">
        <f t="shared" si="181"/>
        <v>0</v>
      </c>
      <c r="K299" s="134">
        <f t="shared" si="175"/>
        <v>0</v>
      </c>
      <c r="L299" s="189"/>
      <c r="M299" s="134">
        <f t="shared" si="176"/>
        <v>0</v>
      </c>
      <c r="N299" s="48"/>
      <c r="O299" s="131"/>
      <c r="P299" s="131"/>
      <c r="Q299" s="131"/>
    </row>
    <row r="300" spans="1:17" customFormat="1" ht="23.25" hidden="1" customHeight="1" x14ac:dyDescent="0.25">
      <c r="A300" s="193" t="s">
        <v>120</v>
      </c>
      <c r="B300" s="79">
        <v>2260382</v>
      </c>
      <c r="C300" s="213"/>
      <c r="D300" s="211">
        <f>H300</f>
        <v>0</v>
      </c>
      <c r="E300" s="211">
        <f>C300-D300</f>
        <v>0</v>
      </c>
      <c r="F300" s="212" t="e">
        <f t="shared" si="180"/>
        <v>#DIV/0!</v>
      </c>
      <c r="G300" s="211"/>
      <c r="H300" s="211"/>
      <c r="I300" s="211" t="e">
        <f t="shared" si="169"/>
        <v>#DIV/0!</v>
      </c>
      <c r="J300" s="206">
        <f t="shared" si="181"/>
        <v>0</v>
      </c>
      <c r="K300" s="134">
        <f t="shared" si="175"/>
        <v>0</v>
      </c>
      <c r="L300" s="189"/>
      <c r="M300" s="134">
        <f t="shared" si="176"/>
        <v>0</v>
      </c>
      <c r="N300" s="48"/>
      <c r="O300" s="131"/>
      <c r="P300" s="131"/>
      <c r="Q300" s="131"/>
    </row>
    <row r="301" spans="1:17" customFormat="1" ht="29.25" hidden="1" customHeight="1" x14ac:dyDescent="0.25">
      <c r="A301" s="194" t="s">
        <v>184</v>
      </c>
      <c r="B301" s="81"/>
      <c r="C301" s="224">
        <f>C302</f>
        <v>0</v>
      </c>
      <c r="D301" s="218">
        <f>D302</f>
        <v>0</v>
      </c>
      <c r="E301" s="218">
        <f>E302</f>
        <v>0</v>
      </c>
      <c r="F301" s="215" t="e">
        <f t="shared" si="180"/>
        <v>#DIV/0!</v>
      </c>
      <c r="G301" s="218">
        <f>G302</f>
        <v>0</v>
      </c>
      <c r="H301" s="218">
        <f>H302</f>
        <v>0</v>
      </c>
      <c r="I301" s="218" t="e">
        <f t="shared" si="169"/>
        <v>#DIV/0!</v>
      </c>
      <c r="J301" s="206">
        <f t="shared" si="181"/>
        <v>0</v>
      </c>
      <c r="K301" s="134">
        <f t="shared" si="175"/>
        <v>0</v>
      </c>
      <c r="L301" s="189"/>
      <c r="M301" s="134">
        <f t="shared" si="176"/>
        <v>0</v>
      </c>
      <c r="N301" s="48"/>
      <c r="O301" s="131"/>
      <c r="P301" s="131"/>
      <c r="Q301" s="131"/>
    </row>
    <row r="302" spans="1:17" customFormat="1" ht="29.25" hidden="1" customHeight="1" x14ac:dyDescent="0.25">
      <c r="A302" s="51" t="s">
        <v>121</v>
      </c>
      <c r="B302" s="79">
        <v>3100267</v>
      </c>
      <c r="C302" s="213"/>
      <c r="D302" s="223">
        <f>H302</f>
        <v>0</v>
      </c>
      <c r="E302" s="223">
        <f>C302-D302</f>
        <v>0</v>
      </c>
      <c r="F302" s="212" t="e">
        <f t="shared" si="180"/>
        <v>#DIV/0!</v>
      </c>
      <c r="G302" s="223"/>
      <c r="H302" s="223"/>
      <c r="I302" s="223" t="e">
        <f t="shared" si="169"/>
        <v>#DIV/0!</v>
      </c>
      <c r="J302" s="206">
        <f t="shared" si="181"/>
        <v>0</v>
      </c>
      <c r="K302" s="134">
        <f t="shared" si="175"/>
        <v>0</v>
      </c>
      <c r="L302" s="189"/>
      <c r="M302" s="134">
        <f t="shared" si="176"/>
        <v>0</v>
      </c>
      <c r="N302" s="48"/>
      <c r="O302" s="131"/>
      <c r="P302" s="131"/>
      <c r="Q302" s="131"/>
    </row>
    <row r="303" spans="1:17" customFormat="1" ht="24.75" hidden="1" customHeight="1" x14ac:dyDescent="0.25">
      <c r="A303" s="188" t="s">
        <v>185</v>
      </c>
      <c r="B303" s="80" t="s">
        <v>172</v>
      </c>
      <c r="C303" s="222">
        <f>C304+C308</f>
        <v>0</v>
      </c>
      <c r="D303" s="220">
        <f>D304+D308</f>
        <v>0</v>
      </c>
      <c r="E303" s="220">
        <f>E304+E308</f>
        <v>0</v>
      </c>
      <c r="F303" s="221" t="e">
        <f t="shared" si="180"/>
        <v>#DIV/0!</v>
      </c>
      <c r="G303" s="220">
        <f>G304+G308</f>
        <v>0</v>
      </c>
      <c r="H303" s="220">
        <f>H304+H308</f>
        <v>0</v>
      </c>
      <c r="I303" s="220" t="e">
        <f t="shared" si="169"/>
        <v>#DIV/0!</v>
      </c>
      <c r="J303" s="206">
        <f t="shared" si="181"/>
        <v>0</v>
      </c>
      <c r="K303" s="134">
        <f t="shared" si="175"/>
        <v>0</v>
      </c>
      <c r="L303" s="195"/>
      <c r="M303" s="134">
        <f t="shared" si="176"/>
        <v>0</v>
      </c>
      <c r="N303" s="132"/>
      <c r="O303" s="131"/>
      <c r="P303" s="131"/>
      <c r="Q303" s="131"/>
    </row>
    <row r="304" spans="1:17" customFormat="1" ht="24.75" hidden="1" customHeight="1" x14ac:dyDescent="0.25">
      <c r="A304" s="190" t="s">
        <v>15</v>
      </c>
      <c r="B304" s="81"/>
      <c r="C304" s="219">
        <f>SUM(C305:C307)</f>
        <v>0</v>
      </c>
      <c r="D304" s="218">
        <f>SUM(D305:D307)</f>
        <v>0</v>
      </c>
      <c r="E304" s="218">
        <f>SUM(E305:E307)</f>
        <v>0</v>
      </c>
      <c r="F304" s="215" t="e">
        <f t="shared" si="180"/>
        <v>#DIV/0!</v>
      </c>
      <c r="G304" s="218">
        <f>SUM(G305:G307)</f>
        <v>0</v>
      </c>
      <c r="H304" s="218">
        <f>SUM(H305:H307)</f>
        <v>0</v>
      </c>
      <c r="I304" s="218" t="e">
        <f t="shared" si="169"/>
        <v>#DIV/0!</v>
      </c>
      <c r="J304" s="206">
        <f t="shared" si="181"/>
        <v>0</v>
      </c>
      <c r="K304" s="134">
        <f t="shared" si="175"/>
        <v>0</v>
      </c>
      <c r="L304" s="189"/>
      <c r="M304" s="134">
        <f t="shared" si="176"/>
        <v>0</v>
      </c>
      <c r="N304" s="48"/>
      <c r="O304" s="131"/>
      <c r="P304" s="131"/>
      <c r="Q304" s="131"/>
    </row>
    <row r="305" spans="1:17" customFormat="1" ht="38.25" hidden="1" customHeight="1" x14ac:dyDescent="0.25">
      <c r="A305" s="193" t="s">
        <v>183</v>
      </c>
      <c r="B305" s="79">
        <v>2260019</v>
      </c>
      <c r="C305" s="213"/>
      <c r="D305" s="217">
        <f>H305</f>
        <v>0</v>
      </c>
      <c r="E305" s="217">
        <f>C305-D305</f>
        <v>0</v>
      </c>
      <c r="F305" s="212" t="e">
        <f t="shared" si="180"/>
        <v>#DIV/0!</v>
      </c>
      <c r="G305" s="217"/>
      <c r="H305" s="217"/>
      <c r="I305" s="217" t="e">
        <f t="shared" si="169"/>
        <v>#DIV/0!</v>
      </c>
      <c r="J305" s="206">
        <f t="shared" si="181"/>
        <v>0</v>
      </c>
      <c r="K305" s="134">
        <f t="shared" si="175"/>
        <v>0</v>
      </c>
      <c r="L305" s="189"/>
      <c r="M305" s="134">
        <f t="shared" si="176"/>
        <v>0</v>
      </c>
      <c r="N305" s="48"/>
      <c r="O305" s="131"/>
      <c r="P305" s="131"/>
      <c r="Q305" s="131"/>
    </row>
    <row r="306" spans="1:17" customFormat="1" ht="62.25" hidden="1" customHeight="1" x14ac:dyDescent="0.25">
      <c r="A306" s="191" t="s">
        <v>179</v>
      </c>
      <c r="B306" s="79">
        <v>2260050</v>
      </c>
      <c r="C306" s="213"/>
      <c r="D306" s="211">
        <f>H306</f>
        <v>0</v>
      </c>
      <c r="E306" s="211">
        <f>C306-D306</f>
        <v>0</v>
      </c>
      <c r="F306" s="212" t="e">
        <f t="shared" si="180"/>
        <v>#DIV/0!</v>
      </c>
      <c r="G306" s="211"/>
      <c r="H306" s="211"/>
      <c r="I306" s="211" t="e">
        <f t="shared" si="169"/>
        <v>#DIV/0!</v>
      </c>
      <c r="J306" s="206">
        <f t="shared" si="181"/>
        <v>0</v>
      </c>
      <c r="K306" s="134">
        <f t="shared" si="175"/>
        <v>0</v>
      </c>
      <c r="L306" s="189"/>
      <c r="M306" s="134">
        <f t="shared" si="176"/>
        <v>0</v>
      </c>
      <c r="N306" s="48"/>
      <c r="O306" s="131"/>
      <c r="P306" s="131"/>
      <c r="Q306" s="131"/>
    </row>
    <row r="307" spans="1:17" customFormat="1" ht="36.75" hidden="1" customHeight="1" x14ac:dyDescent="0.25">
      <c r="A307" s="193" t="s">
        <v>120</v>
      </c>
      <c r="B307" s="79">
        <v>2260382</v>
      </c>
      <c r="C307" s="213"/>
      <c r="D307" s="211">
        <f>H307</f>
        <v>0</v>
      </c>
      <c r="E307" s="211">
        <f>C307-D307</f>
        <v>0</v>
      </c>
      <c r="F307" s="212" t="e">
        <f t="shared" si="180"/>
        <v>#DIV/0!</v>
      </c>
      <c r="G307" s="211"/>
      <c r="H307" s="211"/>
      <c r="I307" s="211" t="e">
        <f t="shared" ref="I307:I310" si="182">H307/G307*100</f>
        <v>#DIV/0!</v>
      </c>
      <c r="J307" s="206">
        <f t="shared" si="181"/>
        <v>0</v>
      </c>
      <c r="K307" s="134">
        <f t="shared" si="175"/>
        <v>0</v>
      </c>
      <c r="L307" s="189"/>
      <c r="M307" s="134">
        <f t="shared" si="176"/>
        <v>0</v>
      </c>
      <c r="N307" s="48"/>
      <c r="O307" s="131"/>
      <c r="P307" s="131"/>
      <c r="Q307" s="131"/>
    </row>
    <row r="308" spans="1:17" customFormat="1" ht="15.75" hidden="1" customHeight="1" x14ac:dyDescent="0.25">
      <c r="A308" s="194" t="s">
        <v>184</v>
      </c>
      <c r="B308" s="81"/>
      <c r="C308" s="216">
        <f>C309</f>
        <v>0</v>
      </c>
      <c r="D308" s="214">
        <f>D309</f>
        <v>0</v>
      </c>
      <c r="E308" s="214">
        <f>E309</f>
        <v>0</v>
      </c>
      <c r="F308" s="215" t="e">
        <f t="shared" si="180"/>
        <v>#DIV/0!</v>
      </c>
      <c r="G308" s="214"/>
      <c r="H308" s="214">
        <f>H309</f>
        <v>0</v>
      </c>
      <c r="I308" s="214" t="e">
        <f t="shared" si="182"/>
        <v>#DIV/0!</v>
      </c>
      <c r="J308" s="206">
        <f t="shared" si="181"/>
        <v>0</v>
      </c>
      <c r="K308" s="134">
        <f t="shared" si="175"/>
        <v>0</v>
      </c>
      <c r="L308" s="189"/>
      <c r="M308" s="134">
        <f t="shared" si="176"/>
        <v>0</v>
      </c>
      <c r="N308" s="48"/>
      <c r="O308" s="131"/>
      <c r="P308" s="131"/>
      <c r="Q308" s="131"/>
    </row>
    <row r="309" spans="1:17" customFormat="1" ht="27.75" hidden="1" customHeight="1" x14ac:dyDescent="0.25">
      <c r="A309" s="51" t="s">
        <v>121</v>
      </c>
      <c r="B309" s="82">
        <v>3100267</v>
      </c>
      <c r="C309" s="213"/>
      <c r="D309" s="211">
        <f>H309</f>
        <v>0</v>
      </c>
      <c r="E309" s="211">
        <f>C309-D309</f>
        <v>0</v>
      </c>
      <c r="F309" s="212" t="e">
        <f t="shared" si="180"/>
        <v>#DIV/0!</v>
      </c>
      <c r="G309" s="211"/>
      <c r="H309" s="211"/>
      <c r="I309" s="211" t="e">
        <f t="shared" si="182"/>
        <v>#DIV/0!</v>
      </c>
      <c r="J309" s="206">
        <f t="shared" si="181"/>
        <v>0</v>
      </c>
      <c r="K309" s="134">
        <f t="shared" si="175"/>
        <v>0</v>
      </c>
      <c r="L309" s="189"/>
      <c r="M309" s="134">
        <f t="shared" si="176"/>
        <v>0</v>
      </c>
      <c r="N309" s="48"/>
      <c r="O309" s="131"/>
      <c r="P309" s="131"/>
      <c r="Q309" s="131"/>
    </row>
    <row r="310" spans="1:17" s="77" customFormat="1" ht="36.75" hidden="1" customHeight="1" x14ac:dyDescent="0.25">
      <c r="A310" s="57" t="s">
        <v>186</v>
      </c>
      <c r="B310" s="58"/>
      <c r="C310" s="210"/>
      <c r="D310" s="209">
        <f>C284+C288</f>
        <v>0</v>
      </c>
      <c r="E310" s="207">
        <f>D284+D288</f>
        <v>0</v>
      </c>
      <c r="F310" s="208" t="e">
        <f t="shared" si="180"/>
        <v>#DIV/0!</v>
      </c>
      <c r="G310" s="207" t="e">
        <f>F284+F288</f>
        <v>#DIV/0!</v>
      </c>
      <c r="H310" s="207">
        <f>G284+G288</f>
        <v>0</v>
      </c>
      <c r="I310" s="207" t="e">
        <f t="shared" si="182"/>
        <v>#DIV/0!</v>
      </c>
      <c r="J310" s="206" t="e">
        <f t="shared" si="181"/>
        <v>#DIV/0!</v>
      </c>
      <c r="K310" s="134">
        <f t="shared" si="175"/>
        <v>0</v>
      </c>
      <c r="L310" s="186"/>
      <c r="M310" s="134">
        <f t="shared" si="176"/>
        <v>0</v>
      </c>
      <c r="N310" s="76"/>
      <c r="O310" s="130"/>
      <c r="P310" s="130"/>
      <c r="Q310" s="130"/>
    </row>
    <row r="311" spans="1:17" s="56" customFormat="1" ht="36.75" hidden="1" customHeight="1" x14ac:dyDescent="0.25">
      <c r="A311" s="52"/>
      <c r="B311" s="53"/>
      <c r="C311" s="53"/>
      <c r="D311" s="204"/>
      <c r="E311" s="205"/>
      <c r="F311" s="205"/>
      <c r="G311" s="205"/>
      <c r="H311" s="205"/>
      <c r="I311" s="205"/>
      <c r="J311" s="204"/>
      <c r="K311" s="204"/>
      <c r="L311" s="196"/>
      <c r="M311" s="196"/>
      <c r="N311" s="54"/>
      <c r="O311" s="55"/>
      <c r="P311" s="55"/>
      <c r="Q311" s="55"/>
    </row>
    <row r="312" spans="1:17" s="2" customFormat="1" ht="24" hidden="1" customHeight="1" x14ac:dyDescent="0.25">
      <c r="A312" s="139"/>
      <c r="B312" s="197" t="s">
        <v>202</v>
      </c>
      <c r="C312" s="140"/>
      <c r="D312" s="139"/>
      <c r="E312" s="139"/>
      <c r="F312" s="139"/>
      <c r="G312" s="139"/>
      <c r="H312" s="139"/>
      <c r="I312" s="139"/>
      <c r="J312" s="119"/>
      <c r="K312" s="119"/>
      <c r="L312" s="119"/>
      <c r="M312" s="119"/>
    </row>
    <row r="313" spans="1:17" s="2" customFormat="1" ht="24" hidden="1" customHeight="1" x14ac:dyDescent="0.25">
      <c r="A313" s="141" t="s">
        <v>203</v>
      </c>
      <c r="B313" s="142" t="s">
        <v>204</v>
      </c>
      <c r="C313" s="143" t="s">
        <v>205</v>
      </c>
      <c r="D313" s="141" t="s">
        <v>204</v>
      </c>
      <c r="E313" s="143" t="s">
        <v>206</v>
      </c>
      <c r="F313" s="141" t="s">
        <v>204</v>
      </c>
      <c r="G313" s="143" t="s">
        <v>207</v>
      </c>
      <c r="H313" s="141" t="s">
        <v>204</v>
      </c>
      <c r="I313" s="139"/>
      <c r="J313" s="119"/>
      <c r="K313" s="119"/>
      <c r="L313" s="119"/>
      <c r="M313" s="119"/>
    </row>
    <row r="314" spans="1:17" s="35" customFormat="1" ht="24" hidden="1" customHeight="1" x14ac:dyDescent="0.25">
      <c r="A314" s="160">
        <v>211</v>
      </c>
      <c r="B314" s="161">
        <f>C67+C70</f>
        <v>1997301.6099999999</v>
      </c>
      <c r="C314" s="162">
        <v>211</v>
      </c>
      <c r="D314" s="163">
        <f>C20</f>
        <v>35919022</v>
      </c>
      <c r="E314" s="162">
        <v>211</v>
      </c>
      <c r="F314" s="160"/>
      <c r="G314" s="162">
        <v>211</v>
      </c>
      <c r="H314" s="163">
        <f t="shared" ref="H314:H349" si="183">B314+D314+F314</f>
        <v>37916323.609999999</v>
      </c>
      <c r="I314" s="164"/>
      <c r="J314" s="198"/>
      <c r="K314" s="198"/>
      <c r="L314" s="198"/>
      <c r="M314" s="198"/>
    </row>
    <row r="315" spans="1:17" s="35" customFormat="1" ht="24" hidden="1" customHeight="1" x14ac:dyDescent="0.25">
      <c r="A315" s="160">
        <v>213</v>
      </c>
      <c r="B315" s="161">
        <f>C68+C71</f>
        <v>603185.06999999995</v>
      </c>
      <c r="C315" s="162">
        <v>213</v>
      </c>
      <c r="D315" s="163">
        <f>C21</f>
        <v>10847545</v>
      </c>
      <c r="E315" s="162">
        <v>213</v>
      </c>
      <c r="F315" s="160"/>
      <c r="G315" s="162">
        <v>213</v>
      </c>
      <c r="H315" s="163">
        <f t="shared" si="183"/>
        <v>11450730.07</v>
      </c>
      <c r="I315" s="164"/>
      <c r="J315" s="198"/>
      <c r="K315" s="198"/>
      <c r="L315" s="198"/>
      <c r="M315" s="198"/>
    </row>
    <row r="316" spans="1:17" s="2" customFormat="1" ht="24" hidden="1" customHeight="1" x14ac:dyDescent="0.25">
      <c r="A316" s="141">
        <v>221</v>
      </c>
      <c r="B316" s="142"/>
      <c r="C316" s="143">
        <v>221</v>
      </c>
      <c r="D316" s="145">
        <f>C26</f>
        <v>0</v>
      </c>
      <c r="E316" s="143">
        <v>221</v>
      </c>
      <c r="F316" s="145"/>
      <c r="G316" s="143">
        <v>221</v>
      </c>
      <c r="H316" s="145">
        <f t="shared" si="183"/>
        <v>0</v>
      </c>
      <c r="I316" s="139"/>
      <c r="J316" s="119"/>
      <c r="K316" s="119"/>
      <c r="L316" s="119"/>
      <c r="M316" s="119"/>
    </row>
    <row r="317" spans="1:17" s="2" customFormat="1" ht="24" hidden="1" customHeight="1" x14ac:dyDescent="0.25">
      <c r="A317" s="141">
        <v>212</v>
      </c>
      <c r="B317" s="142"/>
      <c r="C317" s="143">
        <v>212</v>
      </c>
      <c r="D317" s="145">
        <f>C24</f>
        <v>0</v>
      </c>
      <c r="E317" s="143">
        <v>212</v>
      </c>
      <c r="F317" s="145"/>
      <c r="G317" s="143">
        <v>212</v>
      </c>
      <c r="H317" s="145">
        <f t="shared" si="183"/>
        <v>0</v>
      </c>
      <c r="I317" s="139"/>
      <c r="J317" s="119"/>
      <c r="K317" s="119"/>
      <c r="L317" s="119"/>
      <c r="M317" s="119"/>
    </row>
    <row r="318" spans="1:17" s="2" customFormat="1" ht="24" hidden="1" customHeight="1" x14ac:dyDescent="0.25">
      <c r="A318" s="141">
        <v>214</v>
      </c>
      <c r="B318" s="144"/>
      <c r="C318" s="143">
        <v>214</v>
      </c>
      <c r="D318" s="145"/>
      <c r="E318" s="143">
        <v>214</v>
      </c>
      <c r="F318" s="145">
        <f>C49</f>
        <v>0</v>
      </c>
      <c r="G318" s="143">
        <v>214</v>
      </c>
      <c r="H318" s="145">
        <f t="shared" si="183"/>
        <v>0</v>
      </c>
      <c r="I318" s="139"/>
      <c r="J318" s="119"/>
      <c r="K318" s="119"/>
      <c r="L318" s="119"/>
      <c r="M318" s="119"/>
    </row>
    <row r="319" spans="1:17" s="2" customFormat="1" ht="24" hidden="1" customHeight="1" x14ac:dyDescent="0.25">
      <c r="A319" s="141">
        <v>225</v>
      </c>
      <c r="B319" s="142"/>
      <c r="C319" s="143">
        <v>225</v>
      </c>
      <c r="D319" s="145">
        <f>C27</f>
        <v>50000</v>
      </c>
      <c r="E319" s="143">
        <v>225</v>
      </c>
      <c r="F319" s="145"/>
      <c r="G319" s="143">
        <v>225</v>
      </c>
      <c r="H319" s="145">
        <f t="shared" si="183"/>
        <v>50000</v>
      </c>
      <c r="I319" s="139"/>
      <c r="J319" s="119"/>
      <c r="K319" s="119"/>
      <c r="L319" s="119"/>
      <c r="M319" s="119"/>
    </row>
    <row r="320" spans="1:17" s="2" customFormat="1" ht="24" hidden="1" customHeight="1" x14ac:dyDescent="0.25">
      <c r="A320" s="141">
        <v>226</v>
      </c>
      <c r="B320" s="144">
        <f>C64</f>
        <v>4678301.75</v>
      </c>
      <c r="C320" s="143">
        <v>226</v>
      </c>
      <c r="D320" s="145">
        <f>C29</f>
        <v>62320</v>
      </c>
      <c r="E320" s="143">
        <v>226</v>
      </c>
      <c r="F320" s="145">
        <f>C51</f>
        <v>0</v>
      </c>
      <c r="G320" s="143">
        <v>226</v>
      </c>
      <c r="H320" s="145">
        <f t="shared" si="183"/>
        <v>4740621.75</v>
      </c>
      <c r="I320" s="139"/>
      <c r="J320" s="119"/>
      <c r="K320" s="119"/>
      <c r="L320" s="119"/>
      <c r="M320" s="119"/>
    </row>
    <row r="321" spans="1:13" s="2" customFormat="1" ht="24" hidden="1" customHeight="1" x14ac:dyDescent="0.25">
      <c r="A321" s="141">
        <v>310</v>
      </c>
      <c r="B321" s="142"/>
      <c r="C321" s="143">
        <v>310</v>
      </c>
      <c r="D321" s="145">
        <f>C33</f>
        <v>1411930</v>
      </c>
      <c r="E321" s="143">
        <v>310</v>
      </c>
      <c r="F321" s="141"/>
      <c r="G321" s="143">
        <v>310</v>
      </c>
      <c r="H321" s="145">
        <f t="shared" si="183"/>
        <v>1411930</v>
      </c>
      <c r="I321" s="139"/>
      <c r="J321" s="119"/>
      <c r="K321" s="119"/>
      <c r="L321" s="119"/>
      <c r="M321" s="119"/>
    </row>
    <row r="322" spans="1:13" s="2" customFormat="1" ht="24" hidden="1" customHeight="1" x14ac:dyDescent="0.25">
      <c r="A322" s="141">
        <v>342</v>
      </c>
      <c r="B322" s="144">
        <f>C65</f>
        <v>0</v>
      </c>
      <c r="C322" s="143">
        <v>342</v>
      </c>
      <c r="D322" s="145"/>
      <c r="E322" s="143">
        <v>342</v>
      </c>
      <c r="F322" s="145">
        <f>C52</f>
        <v>0</v>
      </c>
      <c r="G322" s="143">
        <v>342</v>
      </c>
      <c r="H322" s="145">
        <f t="shared" si="183"/>
        <v>0</v>
      </c>
      <c r="I322" s="139"/>
      <c r="J322" s="119"/>
      <c r="K322" s="119"/>
      <c r="L322" s="119"/>
      <c r="M322" s="119"/>
    </row>
    <row r="323" spans="1:13" s="2" customFormat="1" ht="24" hidden="1" customHeight="1" x14ac:dyDescent="0.25">
      <c r="A323" s="141">
        <v>346</v>
      </c>
      <c r="B323" s="142"/>
      <c r="C323" s="143">
        <v>346</v>
      </c>
      <c r="D323" s="145">
        <f>C39</f>
        <v>100000</v>
      </c>
      <c r="E323" s="143">
        <v>346</v>
      </c>
      <c r="F323" s="145"/>
      <c r="G323" s="143">
        <v>346</v>
      </c>
      <c r="H323" s="145">
        <f t="shared" si="183"/>
        <v>100000</v>
      </c>
      <c r="I323" s="139"/>
      <c r="J323" s="119"/>
      <c r="K323" s="119"/>
      <c r="L323" s="119"/>
      <c r="M323" s="119"/>
    </row>
    <row r="324" spans="1:13" s="2" customFormat="1" ht="24" hidden="1" customHeight="1" x14ac:dyDescent="0.25">
      <c r="A324" s="141">
        <v>349</v>
      </c>
      <c r="B324" s="142"/>
      <c r="C324" s="143">
        <v>349</v>
      </c>
      <c r="D324" s="145">
        <f>C45</f>
        <v>59000</v>
      </c>
      <c r="E324" s="143">
        <v>349</v>
      </c>
      <c r="F324" s="145"/>
      <c r="G324" s="143">
        <v>349</v>
      </c>
      <c r="H324" s="145">
        <f t="shared" si="183"/>
        <v>59000</v>
      </c>
      <c r="I324" s="139"/>
      <c r="J324" s="119"/>
      <c r="K324" s="119"/>
      <c r="L324" s="119"/>
      <c r="M324" s="119"/>
    </row>
    <row r="325" spans="1:13" s="2" customFormat="1" ht="24" hidden="1" customHeight="1" x14ac:dyDescent="0.25">
      <c r="A325" s="146" t="s">
        <v>208</v>
      </c>
      <c r="B325" s="147">
        <f>SUM(B321:B324)</f>
        <v>0</v>
      </c>
      <c r="C325" s="148" t="s">
        <v>208</v>
      </c>
      <c r="D325" s="149">
        <f>SUM(D321:D324)</f>
        <v>1570930</v>
      </c>
      <c r="E325" s="148" t="s">
        <v>208</v>
      </c>
      <c r="F325" s="146">
        <f>SUM(F321:F324)</f>
        <v>0</v>
      </c>
      <c r="G325" s="148" t="s">
        <v>208</v>
      </c>
      <c r="H325" s="344">
        <f t="shared" si="183"/>
        <v>1570930</v>
      </c>
      <c r="I325" s="139"/>
      <c r="J325" s="119"/>
      <c r="K325" s="119"/>
      <c r="L325" s="119"/>
      <c r="M325" s="119"/>
    </row>
    <row r="326" spans="1:13" s="2" customFormat="1" ht="24" hidden="1" customHeight="1" x14ac:dyDescent="0.25">
      <c r="A326" s="150" t="s">
        <v>209</v>
      </c>
      <c r="B326" s="151">
        <f>SUM(B314:B324)</f>
        <v>7278788.4299999997</v>
      </c>
      <c r="C326" s="152" t="s">
        <v>209</v>
      </c>
      <c r="D326" s="153">
        <f>SUM(D314:D324)</f>
        <v>48449817</v>
      </c>
      <c r="E326" s="152" t="s">
        <v>209</v>
      </c>
      <c r="F326" s="153">
        <f>SUM(F314:F324)</f>
        <v>0</v>
      </c>
      <c r="G326" s="152" t="s">
        <v>209</v>
      </c>
      <c r="H326" s="345">
        <f t="shared" si="183"/>
        <v>55728605.43</v>
      </c>
      <c r="I326" s="139"/>
      <c r="J326" s="119"/>
      <c r="K326" s="119"/>
      <c r="L326" s="119"/>
      <c r="M326" s="119"/>
    </row>
    <row r="327" spans="1:13" ht="21.75" hidden="1" customHeight="1" x14ac:dyDescent="0.25">
      <c r="A327" s="154"/>
      <c r="B327" s="165">
        <f>B326-C75</f>
        <v>-78120</v>
      </c>
      <c r="C327" s="167"/>
      <c r="D327" s="155">
        <f>D326-C48</f>
        <v>0</v>
      </c>
      <c r="E327" s="140"/>
      <c r="F327" s="155">
        <f>F326-C59</f>
        <v>0</v>
      </c>
      <c r="G327" s="140"/>
      <c r="H327" s="155">
        <f t="shared" si="183"/>
        <v>-78120</v>
      </c>
      <c r="I327" s="139"/>
    </row>
    <row r="328" spans="1:13" ht="15.75" hidden="1" x14ac:dyDescent="0.25">
      <c r="A328" s="139"/>
      <c r="B328" s="156"/>
      <c r="C328" s="143" t="s">
        <v>210</v>
      </c>
      <c r="D328" s="141"/>
      <c r="E328" s="143" t="s">
        <v>211</v>
      </c>
      <c r="F328" s="141"/>
      <c r="G328" s="143" t="s">
        <v>212</v>
      </c>
      <c r="H328" s="145">
        <f t="shared" si="183"/>
        <v>0</v>
      </c>
      <c r="I328" s="139"/>
    </row>
    <row r="329" spans="1:13" ht="16.5" hidden="1" customHeight="1" x14ac:dyDescent="0.25">
      <c r="A329" s="139"/>
      <c r="B329" s="156"/>
      <c r="C329" s="143">
        <v>221</v>
      </c>
      <c r="D329" s="145">
        <f>C81</f>
        <v>28423.88</v>
      </c>
      <c r="E329" s="143">
        <v>221</v>
      </c>
      <c r="F329" s="145"/>
      <c r="G329" s="143">
        <v>221</v>
      </c>
      <c r="H329" s="145">
        <f t="shared" si="183"/>
        <v>28423.88</v>
      </c>
      <c r="I329" s="139"/>
    </row>
    <row r="330" spans="1:13" ht="16.5" hidden="1" customHeight="1" x14ac:dyDescent="0.25">
      <c r="A330" s="139"/>
      <c r="B330" s="156"/>
      <c r="C330" s="143">
        <v>222</v>
      </c>
      <c r="D330" s="145">
        <f>C85</f>
        <v>0</v>
      </c>
      <c r="E330" s="143">
        <v>222</v>
      </c>
      <c r="F330" s="145"/>
      <c r="G330" s="143">
        <v>222</v>
      </c>
      <c r="H330" s="145">
        <f t="shared" si="183"/>
        <v>0</v>
      </c>
      <c r="I330" s="139"/>
    </row>
    <row r="331" spans="1:13" ht="16.5" hidden="1" customHeight="1" x14ac:dyDescent="0.25">
      <c r="A331" s="139"/>
      <c r="B331" s="156"/>
      <c r="C331" s="143">
        <v>212</v>
      </c>
      <c r="D331" s="145">
        <f>C79+C88</f>
        <v>40000</v>
      </c>
      <c r="E331" s="143">
        <v>212</v>
      </c>
      <c r="F331" s="145"/>
      <c r="G331" s="143">
        <v>212</v>
      </c>
      <c r="H331" s="145">
        <f t="shared" si="183"/>
        <v>40000</v>
      </c>
      <c r="I331" s="139"/>
    </row>
    <row r="332" spans="1:13" ht="16.5" hidden="1" customHeight="1" x14ac:dyDescent="0.25">
      <c r="A332" s="139"/>
      <c r="B332" s="157">
        <v>244</v>
      </c>
      <c r="C332" s="143">
        <v>223</v>
      </c>
      <c r="D332" s="145">
        <f>C90</f>
        <v>383988.8</v>
      </c>
      <c r="E332" s="143">
        <v>223</v>
      </c>
      <c r="F332" s="145"/>
      <c r="G332" s="143">
        <v>223</v>
      </c>
      <c r="H332" s="145">
        <f t="shared" si="183"/>
        <v>384232.8</v>
      </c>
      <c r="I332" s="156">
        <v>244</v>
      </c>
    </row>
    <row r="333" spans="1:13" ht="16.5" hidden="1" customHeight="1" x14ac:dyDescent="0.25">
      <c r="A333" s="139"/>
      <c r="B333" s="157">
        <v>247</v>
      </c>
      <c r="C333" s="143">
        <v>223</v>
      </c>
      <c r="D333" s="145">
        <f>C91</f>
        <v>2206313.87</v>
      </c>
      <c r="E333" s="143">
        <v>223</v>
      </c>
      <c r="F333" s="145"/>
      <c r="G333" s="143">
        <v>223</v>
      </c>
      <c r="H333" s="145">
        <f t="shared" si="183"/>
        <v>2206560.87</v>
      </c>
      <c r="I333" s="156">
        <v>247</v>
      </c>
    </row>
    <row r="334" spans="1:13" ht="16.5" hidden="1" customHeight="1" x14ac:dyDescent="0.25">
      <c r="A334" s="139"/>
      <c r="B334" s="156"/>
      <c r="C334" s="158">
        <v>223</v>
      </c>
      <c r="D334" s="145">
        <f>D332+D333</f>
        <v>2590302.67</v>
      </c>
      <c r="E334" s="158">
        <v>223</v>
      </c>
      <c r="F334" s="145">
        <f>F332+F333</f>
        <v>0</v>
      </c>
      <c r="G334" s="158">
        <v>223</v>
      </c>
      <c r="H334" s="145">
        <f t="shared" si="183"/>
        <v>2590302.67</v>
      </c>
      <c r="I334" s="139"/>
    </row>
    <row r="335" spans="1:13" ht="16.5" hidden="1" customHeight="1" x14ac:dyDescent="0.25">
      <c r="A335" s="139"/>
      <c r="B335" s="156"/>
      <c r="C335" s="143" t="s">
        <v>213</v>
      </c>
      <c r="D335" s="145">
        <f>C97+C145+C158+C177</f>
        <v>989899.23</v>
      </c>
      <c r="E335" s="143" t="s">
        <v>213</v>
      </c>
      <c r="F335" s="145">
        <f>C191+C215+C223</f>
        <v>0</v>
      </c>
      <c r="G335" s="143" t="s">
        <v>213</v>
      </c>
      <c r="H335" s="145">
        <f t="shared" si="183"/>
        <v>989899.23</v>
      </c>
      <c r="I335" s="139"/>
    </row>
    <row r="336" spans="1:13" ht="15.75" hidden="1" x14ac:dyDescent="0.25">
      <c r="A336" s="139"/>
      <c r="B336" s="157">
        <v>243</v>
      </c>
      <c r="C336" s="143" t="s">
        <v>214</v>
      </c>
      <c r="D336" s="145"/>
      <c r="E336" s="143" t="s">
        <v>214</v>
      </c>
      <c r="F336" s="145">
        <f>C235</f>
        <v>0</v>
      </c>
      <c r="G336" s="143" t="s">
        <v>214</v>
      </c>
      <c r="H336" s="145">
        <f t="shared" si="183"/>
        <v>243</v>
      </c>
      <c r="I336" s="156">
        <v>243</v>
      </c>
    </row>
    <row r="337" spans="1:52" ht="15.75" hidden="1" x14ac:dyDescent="0.25">
      <c r="A337" s="139"/>
      <c r="B337" s="156"/>
      <c r="C337" s="143" t="s">
        <v>215</v>
      </c>
      <c r="D337" s="145">
        <f>C109+C155+C165+C181</f>
        <v>4903047.74</v>
      </c>
      <c r="E337" s="143" t="s">
        <v>215</v>
      </c>
      <c r="F337" s="145">
        <f>C195+C217+C225+C246+C255</f>
        <v>8000</v>
      </c>
      <c r="G337" s="143" t="s">
        <v>215</v>
      </c>
      <c r="H337" s="145">
        <f t="shared" si="183"/>
        <v>4911047.74</v>
      </c>
      <c r="I337" s="139"/>
    </row>
    <row r="338" spans="1:52" ht="15.75" hidden="1" x14ac:dyDescent="0.25">
      <c r="A338" s="139"/>
      <c r="B338" s="156"/>
      <c r="C338" s="143" t="s">
        <v>216</v>
      </c>
      <c r="D338" s="145"/>
      <c r="E338" s="143" t="s">
        <v>216</v>
      </c>
      <c r="F338" s="145">
        <f>C241</f>
        <v>0</v>
      </c>
      <c r="G338" s="143" t="s">
        <v>216</v>
      </c>
      <c r="H338" s="145">
        <f t="shared" si="183"/>
        <v>0</v>
      </c>
      <c r="I338" s="156">
        <v>243</v>
      </c>
    </row>
    <row r="339" spans="1:52" ht="15.75" hidden="1" x14ac:dyDescent="0.25">
      <c r="A339" s="139"/>
      <c r="B339" s="156"/>
      <c r="C339" s="143">
        <v>228</v>
      </c>
      <c r="D339" s="145"/>
      <c r="E339" s="143">
        <v>228</v>
      </c>
      <c r="F339" s="145"/>
      <c r="G339" s="143">
        <v>228</v>
      </c>
      <c r="H339" s="145">
        <f t="shared" si="183"/>
        <v>0</v>
      </c>
      <c r="I339" s="139"/>
    </row>
    <row r="340" spans="1:52" ht="15.75" hidden="1" x14ac:dyDescent="0.25">
      <c r="A340" s="139"/>
      <c r="B340" s="156"/>
      <c r="C340" s="143">
        <v>290</v>
      </c>
      <c r="D340" s="145">
        <f>C122</f>
        <v>825</v>
      </c>
      <c r="E340" s="143">
        <v>290</v>
      </c>
      <c r="F340" s="145"/>
      <c r="G340" s="143">
        <v>290</v>
      </c>
      <c r="H340" s="145">
        <f t="shared" si="183"/>
        <v>825</v>
      </c>
      <c r="I340" s="139"/>
    </row>
    <row r="341" spans="1:52" ht="15.75" hidden="1" x14ac:dyDescent="0.25">
      <c r="A341" s="139"/>
      <c r="B341" s="156"/>
      <c r="C341" s="143">
        <v>310</v>
      </c>
      <c r="D341" s="145"/>
      <c r="E341" s="143">
        <v>310</v>
      </c>
      <c r="F341" s="145">
        <f>C203+C220+C228+C250+C259+C267</f>
        <v>0</v>
      </c>
      <c r="G341" s="143">
        <v>310</v>
      </c>
      <c r="H341" s="145">
        <f t="shared" si="183"/>
        <v>0</v>
      </c>
      <c r="I341" s="139"/>
    </row>
    <row r="342" spans="1:52" ht="15.75" hidden="1" x14ac:dyDescent="0.25">
      <c r="A342" s="139"/>
      <c r="B342" s="156"/>
      <c r="C342" s="143">
        <v>340</v>
      </c>
      <c r="D342" s="145">
        <f>C124</f>
        <v>0</v>
      </c>
      <c r="E342" s="143">
        <v>340</v>
      </c>
      <c r="F342" s="145"/>
      <c r="G342" s="143">
        <v>340</v>
      </c>
      <c r="H342" s="145">
        <f t="shared" si="183"/>
        <v>0</v>
      </c>
      <c r="I342" s="139"/>
    </row>
    <row r="343" spans="1:52" ht="15.75" hidden="1" x14ac:dyDescent="0.25">
      <c r="A343" s="139"/>
      <c r="B343" s="156"/>
      <c r="C343" s="143">
        <v>341</v>
      </c>
      <c r="D343" s="145">
        <f>C126</f>
        <v>28649.41</v>
      </c>
      <c r="E343" s="143">
        <v>341</v>
      </c>
      <c r="F343" s="145"/>
      <c r="G343" s="143">
        <v>341</v>
      </c>
      <c r="H343" s="145">
        <f t="shared" si="183"/>
        <v>28649.41</v>
      </c>
      <c r="I343" s="139"/>
    </row>
    <row r="344" spans="1:52" ht="15.75" hidden="1" x14ac:dyDescent="0.25">
      <c r="A344" s="139"/>
      <c r="B344" s="156"/>
      <c r="C344" s="143">
        <v>342</v>
      </c>
      <c r="D344" s="145">
        <f>C128</f>
        <v>0</v>
      </c>
      <c r="E344" s="143">
        <v>342</v>
      </c>
      <c r="F344" s="145"/>
      <c r="G344" s="143">
        <v>342</v>
      </c>
      <c r="H344" s="145">
        <f t="shared" si="183"/>
        <v>0</v>
      </c>
      <c r="I344" s="139"/>
    </row>
    <row r="345" spans="1:52" ht="15.75" hidden="1" x14ac:dyDescent="0.25">
      <c r="A345" s="159"/>
      <c r="B345" s="159"/>
      <c r="C345" s="143">
        <v>343</v>
      </c>
      <c r="D345" s="145">
        <f>C130</f>
        <v>28166</v>
      </c>
      <c r="E345" s="143">
        <v>343</v>
      </c>
      <c r="F345" s="145"/>
      <c r="G345" s="143">
        <v>343</v>
      </c>
      <c r="H345" s="145">
        <f t="shared" si="183"/>
        <v>28166</v>
      </c>
      <c r="I345" s="159"/>
    </row>
    <row r="346" spans="1:52" ht="15.75" hidden="1" x14ac:dyDescent="0.25">
      <c r="A346" s="159"/>
      <c r="B346" s="159"/>
      <c r="C346" s="143">
        <v>344</v>
      </c>
      <c r="D346" s="145">
        <f>C132</f>
        <v>230525.8</v>
      </c>
      <c r="E346" s="143">
        <v>344</v>
      </c>
      <c r="F346" s="145"/>
      <c r="G346" s="143">
        <v>344</v>
      </c>
      <c r="H346" s="145">
        <f t="shared" si="183"/>
        <v>230525.8</v>
      </c>
      <c r="I346" s="159"/>
    </row>
    <row r="347" spans="1:52" ht="15.75" hidden="1" x14ac:dyDescent="0.25">
      <c r="A347" s="159"/>
      <c r="B347" s="159"/>
      <c r="C347" s="143">
        <v>345</v>
      </c>
      <c r="D347" s="145">
        <f>C134</f>
        <v>0</v>
      </c>
      <c r="E347" s="143">
        <v>345</v>
      </c>
      <c r="F347" s="145"/>
      <c r="G347" s="143">
        <v>345</v>
      </c>
      <c r="H347" s="145">
        <f t="shared" si="183"/>
        <v>0</v>
      </c>
      <c r="I347" s="159"/>
    </row>
    <row r="348" spans="1:52" s="35" customFormat="1" ht="15.75" hidden="1" x14ac:dyDescent="0.25">
      <c r="A348" s="159"/>
      <c r="B348" s="159"/>
      <c r="C348" s="143">
        <v>346</v>
      </c>
      <c r="D348" s="145">
        <f>C136+C170+C184</f>
        <v>198760</v>
      </c>
      <c r="E348" s="143">
        <v>346</v>
      </c>
      <c r="F348" s="145">
        <f>C231+C252+C261+C269</f>
        <v>0</v>
      </c>
      <c r="G348" s="143">
        <v>346</v>
      </c>
      <c r="H348" s="145">
        <f t="shared" si="183"/>
        <v>198760</v>
      </c>
      <c r="I348" s="159"/>
      <c r="J348" s="119"/>
      <c r="K348" s="119"/>
      <c r="L348" s="119"/>
      <c r="M348" s="119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ht="15.75" hidden="1" x14ac:dyDescent="0.25">
      <c r="A349" s="159"/>
      <c r="B349" s="159"/>
      <c r="C349" s="143">
        <v>349</v>
      </c>
      <c r="D349" s="145">
        <f>C142</f>
        <v>4000</v>
      </c>
      <c r="E349" s="143">
        <v>349</v>
      </c>
      <c r="F349" s="145"/>
      <c r="G349" s="143">
        <v>349</v>
      </c>
      <c r="H349" s="145">
        <f t="shared" si="183"/>
        <v>4000</v>
      </c>
      <c r="I349" s="159"/>
    </row>
    <row r="350" spans="1:52" ht="15.75" hidden="1" x14ac:dyDescent="0.25">
      <c r="A350" s="159"/>
      <c r="B350" s="159"/>
      <c r="C350" s="148" t="s">
        <v>208</v>
      </c>
      <c r="D350" s="149">
        <f>SUM(D341:D349)</f>
        <v>490101.20999999996</v>
      </c>
      <c r="E350" s="148" t="s">
        <v>208</v>
      </c>
      <c r="F350" s="149">
        <f>SUM(F341:F349)</f>
        <v>0</v>
      </c>
      <c r="G350" s="148" t="s">
        <v>208</v>
      </c>
      <c r="H350" s="344">
        <f>SUM(H341:H349)</f>
        <v>490101.20999999996</v>
      </c>
      <c r="I350" s="159"/>
    </row>
    <row r="351" spans="1:52" ht="15.75" hidden="1" x14ac:dyDescent="0.25">
      <c r="A351" s="159"/>
      <c r="B351" s="159"/>
      <c r="C351" s="143"/>
      <c r="D351" s="141"/>
      <c r="E351" s="143"/>
      <c r="F351" s="141"/>
      <c r="G351" s="143"/>
      <c r="H351" s="145">
        <f>D351+F351</f>
        <v>0</v>
      </c>
      <c r="I351" s="159"/>
    </row>
    <row r="352" spans="1:52" ht="15.75" hidden="1" x14ac:dyDescent="0.25">
      <c r="A352" s="159"/>
      <c r="B352" s="159"/>
      <c r="C352" s="152" t="s">
        <v>209</v>
      </c>
      <c r="D352" s="153">
        <f>SUM(D329+D330+D331+D334+D335+D337+D339+D340+D350+D336+D338)</f>
        <v>9042599.7300000004</v>
      </c>
      <c r="E352" s="152" t="s">
        <v>209</v>
      </c>
      <c r="F352" s="153">
        <f>SUM(F329+F330+F331+F334+F335+F337+F339+F340+F350+F336+F338)</f>
        <v>8000</v>
      </c>
      <c r="G352" s="152" t="s">
        <v>209</v>
      </c>
      <c r="H352" s="345">
        <f>SUM(H329+H330+H331+H334+H335+H337+H339+H340+H350+H336+H338)</f>
        <v>9050842.7300000004</v>
      </c>
      <c r="I352" s="159"/>
    </row>
    <row r="353" spans="1:9" ht="15.75" hidden="1" x14ac:dyDescent="0.25">
      <c r="A353" s="159"/>
      <c r="B353" s="159"/>
      <c r="C353" s="140"/>
      <c r="D353" s="155">
        <f>D352-C188</f>
        <v>0</v>
      </c>
      <c r="E353" s="140"/>
      <c r="F353" s="155">
        <f>F352-C277</f>
        <v>0</v>
      </c>
      <c r="G353" s="140"/>
      <c r="H353" s="155">
        <f>B353+D353+F353</f>
        <v>0</v>
      </c>
      <c r="I353" s="159"/>
    </row>
    <row r="354" spans="1:9" ht="15.75" hidden="1" x14ac:dyDescent="0.25">
      <c r="A354" s="159"/>
      <c r="B354" s="159"/>
      <c r="C354" s="143" t="s">
        <v>217</v>
      </c>
      <c r="D354" s="141"/>
      <c r="E354" s="143" t="s">
        <v>225</v>
      </c>
      <c r="F354" s="141"/>
      <c r="G354" s="143" t="s">
        <v>226</v>
      </c>
      <c r="H354" s="145">
        <f>B354+D354+F354</f>
        <v>0</v>
      </c>
      <c r="I354" s="159"/>
    </row>
    <row r="355" spans="1:9" ht="15.75" hidden="1" x14ac:dyDescent="0.25">
      <c r="A355" s="159"/>
      <c r="B355" s="159"/>
      <c r="C355" s="143">
        <v>211</v>
      </c>
      <c r="D355" s="145">
        <f>D314</f>
        <v>35919022</v>
      </c>
      <c r="E355" s="143">
        <v>211</v>
      </c>
      <c r="F355" s="145">
        <f>F314+B314</f>
        <v>1997301.6099999999</v>
      </c>
      <c r="G355" s="143">
        <v>211</v>
      </c>
      <c r="H355" s="145">
        <f t="shared" ref="H355:H376" si="184">D355+F355</f>
        <v>37916323.609999999</v>
      </c>
      <c r="I355" s="159"/>
    </row>
    <row r="356" spans="1:9" ht="15.75" hidden="1" x14ac:dyDescent="0.25">
      <c r="A356" s="159"/>
      <c r="B356" s="159"/>
      <c r="C356" s="143">
        <v>213</v>
      </c>
      <c r="D356" s="145">
        <f>D315</f>
        <v>10847545</v>
      </c>
      <c r="E356" s="143">
        <v>213</v>
      </c>
      <c r="F356" s="145">
        <f>B315+F315</f>
        <v>603185.06999999995</v>
      </c>
      <c r="G356" s="143">
        <v>213</v>
      </c>
      <c r="H356" s="145">
        <f t="shared" si="184"/>
        <v>11450730.07</v>
      </c>
      <c r="I356" s="159"/>
    </row>
    <row r="357" spans="1:9" ht="15.75" hidden="1" x14ac:dyDescent="0.25">
      <c r="A357" s="159"/>
      <c r="B357" s="159"/>
      <c r="C357" s="143">
        <v>221</v>
      </c>
      <c r="D357" s="145">
        <f>D316+D329</f>
        <v>28423.88</v>
      </c>
      <c r="E357" s="143">
        <v>221</v>
      </c>
      <c r="F357" s="145">
        <f>B316+F316+F329</f>
        <v>0</v>
      </c>
      <c r="G357" s="143">
        <v>221</v>
      </c>
      <c r="H357" s="145">
        <f t="shared" si="184"/>
        <v>28423.88</v>
      </c>
      <c r="I357" s="159"/>
    </row>
    <row r="358" spans="1:9" ht="15.75" hidden="1" x14ac:dyDescent="0.25">
      <c r="A358" s="159"/>
      <c r="B358" s="159"/>
      <c r="C358" s="143">
        <v>222</v>
      </c>
      <c r="D358" s="145">
        <f>D330</f>
        <v>0</v>
      </c>
      <c r="E358" s="143">
        <v>222</v>
      </c>
      <c r="F358" s="145">
        <f>F330</f>
        <v>0</v>
      </c>
      <c r="G358" s="143">
        <v>222</v>
      </c>
      <c r="H358" s="145">
        <f t="shared" si="184"/>
        <v>0</v>
      </c>
      <c r="I358" s="159"/>
    </row>
    <row r="359" spans="1:9" ht="15.75" hidden="1" x14ac:dyDescent="0.25">
      <c r="A359" s="159"/>
      <c r="B359" s="159"/>
      <c r="C359" s="143">
        <v>212</v>
      </c>
      <c r="D359" s="145">
        <f>D317+D331</f>
        <v>40000</v>
      </c>
      <c r="E359" s="143">
        <v>212</v>
      </c>
      <c r="F359" s="145">
        <f>B317+F317+F331</f>
        <v>0</v>
      </c>
      <c r="G359" s="143">
        <v>212</v>
      </c>
      <c r="H359" s="145">
        <f t="shared" si="184"/>
        <v>40000</v>
      </c>
      <c r="I359" s="159"/>
    </row>
    <row r="360" spans="1:9" ht="15.75" hidden="1" x14ac:dyDescent="0.25">
      <c r="A360" s="159"/>
      <c r="B360" s="159"/>
      <c r="C360" s="143">
        <v>214</v>
      </c>
      <c r="D360" s="145">
        <f>D318</f>
        <v>0</v>
      </c>
      <c r="E360" s="143">
        <v>214</v>
      </c>
      <c r="F360" s="145">
        <f>B318+F318</f>
        <v>0</v>
      </c>
      <c r="G360" s="143">
        <v>214</v>
      </c>
      <c r="H360" s="145">
        <f t="shared" si="184"/>
        <v>0</v>
      </c>
      <c r="I360" s="159"/>
    </row>
    <row r="361" spans="1:9" ht="15.75" hidden="1" x14ac:dyDescent="0.25">
      <c r="A361" s="159"/>
      <c r="B361" s="159"/>
      <c r="C361" s="158">
        <v>223</v>
      </c>
      <c r="D361" s="145">
        <f>D334</f>
        <v>2590302.67</v>
      </c>
      <c r="E361" s="158">
        <v>223</v>
      </c>
      <c r="F361" s="145">
        <f>F334</f>
        <v>0</v>
      </c>
      <c r="G361" s="158">
        <v>223</v>
      </c>
      <c r="H361" s="145">
        <f t="shared" si="184"/>
        <v>2590302.67</v>
      </c>
      <c r="I361" s="159"/>
    </row>
    <row r="362" spans="1:9" ht="15.75" hidden="1" x14ac:dyDescent="0.25">
      <c r="A362" s="159"/>
      <c r="B362" s="159"/>
      <c r="C362" s="143" t="s">
        <v>213</v>
      </c>
      <c r="D362" s="145">
        <f>D335+D319</f>
        <v>1039899.23</v>
      </c>
      <c r="E362" s="143" t="s">
        <v>213</v>
      </c>
      <c r="F362" s="145">
        <f>B319+F319+F335</f>
        <v>0</v>
      </c>
      <c r="G362" s="143" t="s">
        <v>213</v>
      </c>
      <c r="H362" s="145">
        <f t="shared" si="184"/>
        <v>1039899.23</v>
      </c>
      <c r="I362" s="159"/>
    </row>
    <row r="363" spans="1:9" ht="15.75" hidden="1" x14ac:dyDescent="0.25">
      <c r="A363" s="159"/>
      <c r="B363" s="159"/>
      <c r="C363" s="143" t="s">
        <v>214</v>
      </c>
      <c r="D363" s="145">
        <f>D336</f>
        <v>0</v>
      </c>
      <c r="E363" s="143" t="s">
        <v>214</v>
      </c>
      <c r="F363" s="145">
        <f>F336</f>
        <v>0</v>
      </c>
      <c r="G363" s="143" t="s">
        <v>214</v>
      </c>
      <c r="H363" s="145">
        <f t="shared" si="184"/>
        <v>0</v>
      </c>
      <c r="I363" s="159"/>
    </row>
    <row r="364" spans="1:9" ht="15.75" hidden="1" x14ac:dyDescent="0.25">
      <c r="A364" s="159"/>
      <c r="B364" s="159"/>
      <c r="C364" s="143" t="s">
        <v>215</v>
      </c>
      <c r="D364" s="145">
        <f>D320+D337</f>
        <v>4965367.74</v>
      </c>
      <c r="E364" s="143" t="s">
        <v>215</v>
      </c>
      <c r="F364" s="145">
        <f>B320+F320+F337</f>
        <v>4686301.75</v>
      </c>
      <c r="G364" s="143" t="s">
        <v>215</v>
      </c>
      <c r="H364" s="145">
        <f t="shared" si="184"/>
        <v>9651669.4900000002</v>
      </c>
      <c r="I364" s="159"/>
    </row>
    <row r="365" spans="1:9" ht="15.75" hidden="1" x14ac:dyDescent="0.25">
      <c r="A365" s="159"/>
      <c r="B365" s="159"/>
      <c r="C365" s="143" t="s">
        <v>216</v>
      </c>
      <c r="D365" s="145">
        <f>D338</f>
        <v>0</v>
      </c>
      <c r="E365" s="143" t="s">
        <v>216</v>
      </c>
      <c r="F365" s="145">
        <f>F338</f>
        <v>0</v>
      </c>
      <c r="G365" s="143" t="s">
        <v>216</v>
      </c>
      <c r="H365" s="145">
        <f t="shared" si="184"/>
        <v>0</v>
      </c>
      <c r="I365" s="159"/>
    </row>
    <row r="366" spans="1:9" ht="15.75" hidden="1" x14ac:dyDescent="0.25">
      <c r="A366" s="159"/>
      <c r="B366" s="159"/>
      <c r="C366" s="143">
        <v>228</v>
      </c>
      <c r="D366" s="145">
        <f>D339</f>
        <v>0</v>
      </c>
      <c r="E366" s="143">
        <v>228</v>
      </c>
      <c r="F366" s="145">
        <f>F339</f>
        <v>0</v>
      </c>
      <c r="G366" s="143">
        <v>228</v>
      </c>
      <c r="H366" s="145">
        <f t="shared" si="184"/>
        <v>0</v>
      </c>
      <c r="I366" s="159"/>
    </row>
    <row r="367" spans="1:9" ht="15.75" hidden="1" x14ac:dyDescent="0.25">
      <c r="A367" s="159"/>
      <c r="B367" s="159"/>
      <c r="C367" s="143">
        <v>290</v>
      </c>
      <c r="D367" s="145">
        <f>D340</f>
        <v>825</v>
      </c>
      <c r="E367" s="143">
        <v>290</v>
      </c>
      <c r="F367" s="145">
        <f>F340</f>
        <v>0</v>
      </c>
      <c r="G367" s="143">
        <v>290</v>
      </c>
      <c r="H367" s="145">
        <f t="shared" si="184"/>
        <v>825</v>
      </c>
      <c r="I367" s="159"/>
    </row>
    <row r="368" spans="1:9" ht="22.5" hidden="1" customHeight="1" x14ac:dyDescent="0.25">
      <c r="A368" s="159"/>
      <c r="B368" s="159"/>
      <c r="C368" s="143">
        <v>310</v>
      </c>
      <c r="D368" s="145">
        <f>D321+D341</f>
        <v>1411930</v>
      </c>
      <c r="E368" s="143">
        <v>310</v>
      </c>
      <c r="F368" s="145">
        <f>B321+F321+F341</f>
        <v>0</v>
      </c>
      <c r="G368" s="143">
        <v>310</v>
      </c>
      <c r="H368" s="145">
        <f t="shared" si="184"/>
        <v>1411930</v>
      </c>
      <c r="I368" s="159"/>
    </row>
    <row r="369" spans="1:970" ht="22.5" hidden="1" customHeight="1" x14ac:dyDescent="0.25">
      <c r="A369" s="159"/>
      <c r="B369" s="159"/>
      <c r="C369" s="143">
        <v>340</v>
      </c>
      <c r="D369" s="145">
        <f>D342</f>
        <v>0</v>
      </c>
      <c r="E369" s="143">
        <v>340</v>
      </c>
      <c r="F369" s="145">
        <f>F342</f>
        <v>0</v>
      </c>
      <c r="G369" s="143">
        <v>340</v>
      </c>
      <c r="H369" s="145">
        <f t="shared" si="184"/>
        <v>0</v>
      </c>
      <c r="I369" s="159"/>
    </row>
    <row r="370" spans="1:970" ht="31.5" hidden="1" customHeight="1" x14ac:dyDescent="0.25">
      <c r="A370" s="159"/>
      <c r="B370" s="159"/>
      <c r="C370" s="143">
        <v>341</v>
      </c>
      <c r="D370" s="145">
        <f>D343</f>
        <v>28649.41</v>
      </c>
      <c r="E370" s="143">
        <v>341</v>
      </c>
      <c r="F370" s="145">
        <f>F343</f>
        <v>0</v>
      </c>
      <c r="G370" s="143">
        <v>341</v>
      </c>
      <c r="H370" s="145">
        <f t="shared" si="184"/>
        <v>28649.41</v>
      </c>
      <c r="I370" s="159"/>
    </row>
    <row r="371" spans="1:970" ht="15.75" hidden="1" x14ac:dyDescent="0.25">
      <c r="A371" s="159"/>
      <c r="B371" s="159"/>
      <c r="C371" s="143">
        <v>342</v>
      </c>
      <c r="D371" s="145">
        <f>D344+D322</f>
        <v>0</v>
      </c>
      <c r="E371" s="143">
        <v>342</v>
      </c>
      <c r="F371" s="145">
        <f>B322+F322+F344</f>
        <v>0</v>
      </c>
      <c r="G371" s="143">
        <v>342</v>
      </c>
      <c r="H371" s="145">
        <f t="shared" si="184"/>
        <v>0</v>
      </c>
      <c r="I371" s="159"/>
    </row>
    <row r="372" spans="1:970" ht="15.75" hidden="1" x14ac:dyDescent="0.25">
      <c r="A372" s="159"/>
      <c r="B372" s="159"/>
      <c r="C372" s="143">
        <v>343</v>
      </c>
      <c r="D372" s="145">
        <f>D345</f>
        <v>28166</v>
      </c>
      <c r="E372" s="143">
        <v>343</v>
      </c>
      <c r="F372" s="145">
        <f>F345</f>
        <v>0</v>
      </c>
      <c r="G372" s="143">
        <v>343</v>
      </c>
      <c r="H372" s="145">
        <f t="shared" si="184"/>
        <v>28166</v>
      </c>
      <c r="I372" s="159"/>
    </row>
    <row r="373" spans="1:970" ht="15.75" hidden="1" x14ac:dyDescent="0.25">
      <c r="A373" s="159"/>
      <c r="B373" s="159"/>
      <c r="C373" s="143">
        <v>344</v>
      </c>
      <c r="D373" s="145">
        <f>D346</f>
        <v>230525.8</v>
      </c>
      <c r="E373" s="143">
        <v>344</v>
      </c>
      <c r="F373" s="145">
        <f>F346</f>
        <v>0</v>
      </c>
      <c r="G373" s="143">
        <v>344</v>
      </c>
      <c r="H373" s="145">
        <f t="shared" si="184"/>
        <v>230525.8</v>
      </c>
      <c r="I373" s="159"/>
    </row>
    <row r="374" spans="1:970" ht="15.75" hidden="1" x14ac:dyDescent="0.25">
      <c r="A374" s="159"/>
      <c r="B374" s="159"/>
      <c r="C374" s="143">
        <v>345</v>
      </c>
      <c r="D374" s="145">
        <f>D347</f>
        <v>0</v>
      </c>
      <c r="E374" s="143">
        <v>345</v>
      </c>
      <c r="F374" s="145">
        <f>F347</f>
        <v>0</v>
      </c>
      <c r="G374" s="143">
        <v>345</v>
      </c>
      <c r="H374" s="145">
        <f t="shared" si="184"/>
        <v>0</v>
      </c>
      <c r="I374" s="159"/>
    </row>
    <row r="375" spans="1:970" s="203" customFormat="1" ht="15.75" hidden="1" x14ac:dyDescent="0.25">
      <c r="A375" s="159"/>
      <c r="B375" s="159"/>
      <c r="C375" s="143">
        <v>346</v>
      </c>
      <c r="D375" s="145">
        <f>D348+D323</f>
        <v>298760</v>
      </c>
      <c r="E375" s="143">
        <v>346</v>
      </c>
      <c r="F375" s="145">
        <f>B323+F323+F348</f>
        <v>0</v>
      </c>
      <c r="G375" s="143">
        <v>346</v>
      </c>
      <c r="H375" s="145">
        <f t="shared" si="184"/>
        <v>298760</v>
      </c>
      <c r="I375" s="159"/>
      <c r="J375" s="119"/>
      <c r="K375" s="119"/>
      <c r="L375" s="119"/>
      <c r="M375" s="119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  <c r="DF375" s="3"/>
      <c r="DG375" s="3"/>
      <c r="DH375" s="3"/>
      <c r="DI375" s="3"/>
      <c r="DJ375" s="3"/>
      <c r="DK375" s="3"/>
      <c r="DL375" s="3"/>
      <c r="DM375" s="3"/>
      <c r="DN375" s="3"/>
      <c r="DO375" s="3"/>
      <c r="DP375" s="3"/>
      <c r="DQ375" s="3"/>
      <c r="DR375" s="3"/>
      <c r="DS375" s="3"/>
      <c r="DT375" s="3"/>
      <c r="DU375" s="3"/>
      <c r="DV375" s="3"/>
      <c r="DW375" s="3"/>
      <c r="DX375" s="3"/>
      <c r="DY375" s="3"/>
      <c r="DZ375" s="3"/>
      <c r="EA375" s="3"/>
      <c r="EB375" s="3"/>
      <c r="EC375" s="3"/>
      <c r="ED375" s="3"/>
      <c r="EE375" s="3"/>
      <c r="EF375" s="3"/>
      <c r="EG375" s="3"/>
      <c r="EH375" s="3"/>
      <c r="EI375" s="3"/>
      <c r="EJ375" s="3"/>
      <c r="EK375" s="3"/>
      <c r="EL375" s="3"/>
      <c r="EM375" s="3"/>
      <c r="EN375" s="3"/>
      <c r="EO375" s="3"/>
      <c r="EP375" s="3"/>
      <c r="EQ375" s="3"/>
      <c r="ER375" s="3"/>
      <c r="ES375" s="3"/>
      <c r="ET375" s="3"/>
      <c r="EU375" s="3"/>
      <c r="EV375" s="3"/>
      <c r="EW375" s="3"/>
      <c r="EX375" s="3"/>
      <c r="EY375" s="3"/>
      <c r="EZ375" s="3"/>
      <c r="FA375" s="3"/>
      <c r="FB375" s="3"/>
      <c r="FC375" s="3"/>
      <c r="FD375" s="3"/>
      <c r="FE375" s="3"/>
      <c r="FF375" s="3"/>
      <c r="FG375" s="3"/>
      <c r="FH375" s="3"/>
      <c r="FI375" s="3"/>
      <c r="FJ375" s="3"/>
      <c r="FK375" s="3"/>
      <c r="FL375" s="3"/>
      <c r="FM375" s="3"/>
      <c r="FN375" s="3"/>
      <c r="FO375" s="3"/>
      <c r="FP375" s="3"/>
      <c r="FQ375" s="3"/>
      <c r="FR375" s="3"/>
      <c r="FS375" s="3"/>
      <c r="FT375" s="3"/>
      <c r="FU375" s="3"/>
      <c r="FV375" s="3"/>
      <c r="FW375" s="3"/>
      <c r="FX375" s="3"/>
      <c r="FY375" s="3"/>
      <c r="FZ375" s="3"/>
      <c r="GA375" s="3"/>
      <c r="GB375" s="3"/>
      <c r="GC375" s="3"/>
      <c r="GD375" s="3"/>
      <c r="GE375" s="3"/>
      <c r="GF375" s="3"/>
      <c r="GG375" s="3"/>
      <c r="GH375" s="3"/>
      <c r="GI375" s="3"/>
      <c r="GJ375" s="3"/>
      <c r="GK375" s="3"/>
      <c r="GL375" s="3"/>
      <c r="GM375" s="3"/>
      <c r="GN375" s="3"/>
      <c r="GO375" s="3"/>
      <c r="GP375" s="3"/>
      <c r="GQ375" s="3"/>
      <c r="GR375" s="3"/>
      <c r="GS375" s="3"/>
      <c r="GT375" s="3"/>
      <c r="GU375" s="3"/>
      <c r="GV375" s="3"/>
      <c r="GW375" s="3"/>
      <c r="GX375" s="3"/>
      <c r="GY375" s="3"/>
      <c r="GZ375" s="3"/>
      <c r="HA375" s="3"/>
      <c r="HB375" s="3"/>
      <c r="HC375" s="3"/>
      <c r="HD375" s="3"/>
      <c r="HE375" s="3"/>
      <c r="HF375" s="3"/>
      <c r="HG375" s="3"/>
      <c r="HH375" s="3"/>
      <c r="HI375" s="3"/>
      <c r="HJ375" s="3"/>
      <c r="HK375" s="3"/>
      <c r="HL375" s="3"/>
      <c r="HM375" s="3"/>
      <c r="HN375" s="3"/>
      <c r="HO375" s="3"/>
      <c r="HP375" s="3"/>
      <c r="HQ375" s="3"/>
      <c r="HR375" s="3"/>
      <c r="HS375" s="3"/>
      <c r="HT375" s="3"/>
      <c r="HU375" s="3"/>
      <c r="HV375" s="3"/>
      <c r="HW375" s="3"/>
      <c r="HX375" s="3"/>
      <c r="HY375" s="3"/>
      <c r="HZ375" s="3"/>
      <c r="IA375" s="3"/>
      <c r="IB375" s="3"/>
      <c r="IC375" s="3"/>
      <c r="ID375" s="3"/>
      <c r="IE375" s="3"/>
      <c r="IF375" s="3"/>
      <c r="IG375" s="3"/>
      <c r="IH375" s="3"/>
      <c r="II375" s="3"/>
      <c r="IJ375" s="3"/>
      <c r="IK375" s="3"/>
      <c r="IL375" s="3"/>
      <c r="IM375" s="3"/>
      <c r="IN375" s="3"/>
      <c r="IO375" s="3"/>
      <c r="IP375" s="3"/>
      <c r="IQ375" s="3"/>
      <c r="IR375" s="3"/>
      <c r="IS375" s="3"/>
      <c r="IT375" s="3"/>
      <c r="IU375" s="3"/>
      <c r="IV375" s="3"/>
      <c r="IW375" s="3"/>
      <c r="IX375" s="3"/>
      <c r="IY375" s="3"/>
      <c r="IZ375" s="3"/>
      <c r="JA375" s="3"/>
      <c r="JB375" s="3"/>
      <c r="JC375" s="3"/>
      <c r="JD375" s="3"/>
      <c r="JE375" s="3"/>
      <c r="JF375" s="3"/>
      <c r="JG375" s="3"/>
      <c r="JH375" s="3"/>
      <c r="JI375" s="3"/>
      <c r="JJ375" s="3"/>
      <c r="JK375" s="3"/>
      <c r="JL375" s="3"/>
      <c r="JM375" s="3"/>
      <c r="JN375" s="3"/>
      <c r="JO375" s="3"/>
      <c r="JP375" s="3"/>
      <c r="JQ375" s="3"/>
      <c r="JR375" s="3"/>
      <c r="JS375" s="3"/>
      <c r="JT375" s="3"/>
      <c r="JU375" s="3"/>
      <c r="JV375" s="3"/>
      <c r="JW375" s="3"/>
      <c r="JX375" s="3"/>
      <c r="JY375" s="3"/>
      <c r="JZ375" s="3"/>
      <c r="KA375" s="3"/>
      <c r="KB375" s="3"/>
      <c r="KC375" s="3"/>
      <c r="KD375" s="3"/>
      <c r="KE375" s="3"/>
      <c r="KF375" s="3"/>
      <c r="KG375" s="3"/>
      <c r="KH375" s="3"/>
      <c r="KI375" s="3"/>
      <c r="KJ375" s="3"/>
      <c r="KK375" s="3"/>
      <c r="KL375" s="3"/>
      <c r="KM375" s="3"/>
      <c r="KN375" s="3"/>
      <c r="KO375" s="3"/>
      <c r="KP375" s="3"/>
      <c r="KQ375" s="3"/>
      <c r="KR375" s="3"/>
      <c r="KS375" s="3"/>
      <c r="KT375" s="3"/>
      <c r="KU375" s="3"/>
      <c r="KV375" s="3"/>
      <c r="KW375" s="3"/>
      <c r="KX375" s="3"/>
      <c r="KY375" s="3"/>
      <c r="KZ375" s="3"/>
      <c r="LA375" s="3"/>
      <c r="LB375" s="3"/>
      <c r="LC375" s="3"/>
      <c r="LD375" s="3"/>
      <c r="LE375" s="3"/>
      <c r="LF375" s="3"/>
      <c r="LG375" s="3"/>
      <c r="LH375" s="3"/>
      <c r="LI375" s="3"/>
      <c r="LJ375" s="3"/>
      <c r="LK375" s="3"/>
      <c r="LL375" s="3"/>
      <c r="LM375" s="3"/>
      <c r="LN375" s="3"/>
      <c r="LO375" s="3"/>
      <c r="LP375" s="3"/>
      <c r="LQ375" s="3"/>
      <c r="LR375" s="3"/>
      <c r="LS375" s="3"/>
      <c r="LT375" s="3"/>
      <c r="LU375" s="3"/>
      <c r="LV375" s="3"/>
      <c r="LW375" s="3"/>
      <c r="LX375" s="3"/>
      <c r="LY375" s="3"/>
      <c r="LZ375" s="3"/>
      <c r="MA375" s="3"/>
      <c r="MB375" s="3"/>
      <c r="MC375" s="3"/>
      <c r="MD375" s="3"/>
      <c r="ME375" s="3"/>
      <c r="MF375" s="3"/>
      <c r="MG375" s="3"/>
      <c r="MH375" s="3"/>
      <c r="MI375" s="3"/>
      <c r="MJ375" s="3"/>
      <c r="MK375" s="3"/>
      <c r="ML375" s="3"/>
      <c r="MM375" s="3"/>
      <c r="MN375" s="3"/>
      <c r="MO375" s="3"/>
      <c r="MP375" s="3"/>
      <c r="MQ375" s="3"/>
      <c r="MR375" s="3"/>
      <c r="MS375" s="3"/>
      <c r="MT375" s="3"/>
      <c r="MU375" s="3"/>
      <c r="MV375" s="3"/>
      <c r="MW375" s="3"/>
      <c r="MX375" s="3"/>
      <c r="MY375" s="3"/>
      <c r="MZ375" s="3"/>
      <c r="NA375" s="3"/>
      <c r="NB375" s="3"/>
      <c r="NC375" s="3"/>
      <c r="ND375" s="3"/>
      <c r="NE375" s="3"/>
      <c r="NF375" s="3"/>
      <c r="NG375" s="3"/>
      <c r="NH375" s="3"/>
      <c r="NI375" s="3"/>
      <c r="NJ375" s="3"/>
      <c r="NK375" s="3"/>
      <c r="NL375" s="3"/>
      <c r="NM375" s="3"/>
      <c r="NN375" s="3"/>
      <c r="NO375" s="3"/>
      <c r="NP375" s="3"/>
      <c r="NQ375" s="3"/>
      <c r="NR375" s="3"/>
      <c r="NS375" s="3"/>
      <c r="NT375" s="3"/>
      <c r="NU375" s="3"/>
      <c r="NV375" s="3"/>
      <c r="NW375" s="3"/>
      <c r="NX375" s="3"/>
      <c r="NY375" s="3"/>
      <c r="NZ375" s="3"/>
      <c r="OA375" s="3"/>
      <c r="OB375" s="3"/>
      <c r="OC375" s="3"/>
      <c r="OD375" s="3"/>
      <c r="OE375" s="3"/>
      <c r="OF375" s="3"/>
      <c r="OG375" s="3"/>
      <c r="OH375" s="3"/>
      <c r="OI375" s="3"/>
      <c r="OJ375" s="3"/>
      <c r="OK375" s="3"/>
      <c r="OL375" s="3"/>
      <c r="OM375" s="3"/>
      <c r="ON375" s="3"/>
      <c r="OO375" s="3"/>
      <c r="OP375" s="3"/>
      <c r="OQ375" s="3"/>
      <c r="OR375" s="3"/>
      <c r="OS375" s="3"/>
      <c r="OT375" s="3"/>
      <c r="OU375" s="3"/>
      <c r="OV375" s="3"/>
      <c r="OW375" s="3"/>
      <c r="OX375" s="3"/>
      <c r="OY375" s="3"/>
      <c r="OZ375" s="3"/>
      <c r="PA375" s="3"/>
      <c r="PB375" s="3"/>
      <c r="PC375" s="3"/>
      <c r="PD375" s="3"/>
      <c r="PE375" s="3"/>
      <c r="PF375" s="3"/>
      <c r="PG375" s="3"/>
      <c r="PH375" s="3"/>
      <c r="PI375" s="3"/>
      <c r="PJ375" s="3"/>
      <c r="PK375" s="3"/>
      <c r="PL375" s="3"/>
      <c r="PM375" s="3"/>
      <c r="PN375" s="3"/>
      <c r="PO375" s="3"/>
      <c r="PP375" s="3"/>
      <c r="PQ375" s="3"/>
      <c r="PR375" s="3"/>
      <c r="PS375" s="3"/>
      <c r="PT375" s="3"/>
      <c r="PU375" s="3"/>
      <c r="PV375" s="3"/>
      <c r="PW375" s="3"/>
      <c r="PX375" s="3"/>
      <c r="PY375" s="3"/>
      <c r="PZ375" s="3"/>
      <c r="QA375" s="3"/>
      <c r="QB375" s="3"/>
      <c r="QC375" s="3"/>
      <c r="QD375" s="3"/>
      <c r="QE375" s="3"/>
      <c r="QF375" s="3"/>
      <c r="QG375" s="3"/>
      <c r="QH375" s="3"/>
      <c r="QI375" s="3"/>
      <c r="QJ375" s="3"/>
      <c r="QK375" s="3"/>
      <c r="QL375" s="3"/>
      <c r="QM375" s="3"/>
      <c r="QN375" s="3"/>
      <c r="QO375" s="3"/>
      <c r="QP375" s="3"/>
      <c r="QQ375" s="3"/>
      <c r="QR375" s="3"/>
      <c r="QS375" s="3"/>
      <c r="QT375" s="3"/>
      <c r="QU375" s="3"/>
      <c r="QV375" s="3"/>
      <c r="QW375" s="3"/>
      <c r="QX375" s="3"/>
      <c r="QY375" s="3"/>
      <c r="QZ375" s="3"/>
      <c r="RA375" s="3"/>
      <c r="RB375" s="3"/>
      <c r="RC375" s="3"/>
      <c r="RD375" s="3"/>
      <c r="RE375" s="3"/>
      <c r="RF375" s="3"/>
      <c r="RG375" s="3"/>
      <c r="RH375" s="3"/>
      <c r="RI375" s="3"/>
      <c r="RJ375" s="3"/>
      <c r="RK375" s="3"/>
      <c r="RL375" s="3"/>
      <c r="RM375" s="3"/>
      <c r="RN375" s="3"/>
      <c r="RO375" s="3"/>
      <c r="RP375" s="3"/>
      <c r="RQ375" s="3"/>
      <c r="RR375" s="3"/>
      <c r="RS375" s="3"/>
      <c r="RT375" s="3"/>
      <c r="RU375" s="3"/>
      <c r="RV375" s="3"/>
      <c r="RW375" s="3"/>
      <c r="RX375" s="3"/>
      <c r="RY375" s="3"/>
      <c r="RZ375" s="3"/>
      <c r="SA375" s="3"/>
      <c r="SB375" s="3"/>
      <c r="SC375" s="3"/>
      <c r="SD375" s="3"/>
      <c r="SE375" s="3"/>
      <c r="SF375" s="3"/>
      <c r="SG375" s="3"/>
      <c r="SH375" s="3"/>
      <c r="SI375" s="3"/>
      <c r="SJ375" s="3"/>
      <c r="SK375" s="3"/>
      <c r="SL375" s="3"/>
      <c r="SM375" s="3"/>
      <c r="SN375" s="3"/>
      <c r="SO375" s="3"/>
      <c r="SP375" s="3"/>
      <c r="SQ375" s="3"/>
      <c r="SR375" s="3"/>
      <c r="SS375" s="3"/>
      <c r="ST375" s="3"/>
      <c r="SU375" s="3"/>
      <c r="SV375" s="3"/>
      <c r="SW375" s="3"/>
      <c r="SX375" s="3"/>
      <c r="SY375" s="3"/>
      <c r="SZ375" s="3"/>
      <c r="TA375" s="3"/>
      <c r="TB375" s="3"/>
      <c r="TC375" s="3"/>
      <c r="TD375" s="3"/>
      <c r="TE375" s="3"/>
      <c r="TF375" s="3"/>
      <c r="TG375" s="3"/>
      <c r="TH375" s="3"/>
      <c r="TI375" s="3"/>
      <c r="TJ375" s="3"/>
      <c r="TK375" s="3"/>
      <c r="TL375" s="3"/>
      <c r="TM375" s="3"/>
      <c r="TN375" s="3"/>
      <c r="TO375" s="3"/>
      <c r="TP375" s="3"/>
      <c r="TQ375" s="3"/>
      <c r="TR375" s="3"/>
      <c r="TS375" s="3"/>
      <c r="TT375" s="3"/>
      <c r="TU375" s="3"/>
      <c r="TV375" s="3"/>
      <c r="TW375" s="3"/>
      <c r="TX375" s="3"/>
      <c r="TY375" s="3"/>
      <c r="TZ375" s="3"/>
      <c r="UA375" s="3"/>
      <c r="UB375" s="3"/>
      <c r="UC375" s="3"/>
      <c r="UD375" s="3"/>
      <c r="UE375" s="3"/>
      <c r="UF375" s="3"/>
      <c r="UG375" s="3"/>
      <c r="UH375" s="3"/>
      <c r="UI375" s="3"/>
      <c r="UJ375" s="3"/>
      <c r="UK375" s="3"/>
      <c r="UL375" s="3"/>
      <c r="UM375" s="3"/>
      <c r="UN375" s="3"/>
      <c r="UO375" s="3"/>
      <c r="UP375" s="3"/>
      <c r="UQ375" s="3"/>
      <c r="UR375" s="3"/>
      <c r="US375" s="3"/>
      <c r="UT375" s="3"/>
      <c r="UU375" s="3"/>
      <c r="UV375" s="3"/>
      <c r="UW375" s="3"/>
      <c r="UX375" s="3"/>
      <c r="UY375" s="3"/>
      <c r="UZ375" s="3"/>
      <c r="VA375" s="3"/>
      <c r="VB375" s="3"/>
      <c r="VC375" s="3"/>
      <c r="VD375" s="3"/>
      <c r="VE375" s="3"/>
      <c r="VF375" s="3"/>
      <c r="VG375" s="3"/>
      <c r="VH375" s="3"/>
      <c r="VI375" s="3"/>
      <c r="VJ375" s="3"/>
      <c r="VK375" s="3"/>
      <c r="VL375" s="3"/>
      <c r="VM375" s="3"/>
      <c r="VN375" s="3"/>
      <c r="VO375" s="3"/>
      <c r="VP375" s="3"/>
      <c r="VQ375" s="3"/>
      <c r="VR375" s="3"/>
      <c r="VS375" s="3"/>
      <c r="VT375" s="3"/>
      <c r="VU375" s="3"/>
      <c r="VV375" s="3"/>
      <c r="VW375" s="3"/>
      <c r="VX375" s="3"/>
      <c r="VY375" s="3"/>
      <c r="VZ375" s="3"/>
      <c r="WA375" s="3"/>
      <c r="WB375" s="3"/>
      <c r="WC375" s="3"/>
      <c r="WD375" s="3"/>
      <c r="WE375" s="3"/>
      <c r="WF375" s="3"/>
      <c r="WG375" s="3"/>
      <c r="WH375" s="3"/>
      <c r="WI375" s="3"/>
      <c r="WJ375" s="3"/>
      <c r="WK375" s="3"/>
      <c r="WL375" s="3"/>
      <c r="WM375" s="3"/>
      <c r="WN375" s="3"/>
      <c r="WO375" s="3"/>
      <c r="WP375" s="3"/>
      <c r="WQ375" s="3"/>
      <c r="WR375" s="3"/>
      <c r="WS375" s="3"/>
      <c r="WT375" s="3"/>
      <c r="WU375" s="3"/>
      <c r="WV375" s="3"/>
      <c r="WW375" s="3"/>
      <c r="WX375" s="3"/>
      <c r="WY375" s="3"/>
      <c r="WZ375" s="3"/>
      <c r="XA375" s="3"/>
      <c r="XB375" s="3"/>
      <c r="XC375" s="3"/>
      <c r="XD375" s="3"/>
      <c r="XE375" s="3"/>
      <c r="XF375" s="3"/>
      <c r="XG375" s="3"/>
      <c r="XH375" s="3"/>
      <c r="XI375" s="3"/>
      <c r="XJ375" s="3"/>
      <c r="XK375" s="3"/>
      <c r="XL375" s="3"/>
      <c r="XM375" s="3"/>
      <c r="XN375" s="3"/>
      <c r="XO375" s="3"/>
      <c r="XP375" s="3"/>
      <c r="XQ375" s="3"/>
      <c r="XR375" s="3"/>
      <c r="XS375" s="3"/>
      <c r="XT375" s="3"/>
      <c r="XU375" s="3"/>
      <c r="XV375" s="3"/>
      <c r="XW375" s="3"/>
      <c r="XX375" s="3"/>
      <c r="XY375" s="3"/>
      <c r="XZ375" s="3"/>
      <c r="YA375" s="3"/>
      <c r="YB375" s="3"/>
      <c r="YC375" s="3"/>
      <c r="YD375" s="3"/>
      <c r="YE375" s="3"/>
      <c r="YF375" s="3"/>
      <c r="YG375" s="3"/>
      <c r="YH375" s="3"/>
      <c r="YI375" s="3"/>
      <c r="YJ375" s="3"/>
      <c r="YK375" s="3"/>
      <c r="YL375" s="3"/>
      <c r="YM375" s="3"/>
      <c r="YN375" s="3"/>
      <c r="YO375" s="3"/>
      <c r="YP375" s="3"/>
      <c r="YQ375" s="3"/>
      <c r="YR375" s="3"/>
      <c r="YS375" s="3"/>
      <c r="YT375" s="3"/>
      <c r="YU375" s="3"/>
      <c r="YV375" s="3"/>
      <c r="YW375" s="3"/>
      <c r="YX375" s="3"/>
      <c r="YY375" s="3"/>
      <c r="YZ375" s="3"/>
      <c r="ZA375" s="3"/>
      <c r="ZB375" s="3"/>
      <c r="ZC375" s="3"/>
      <c r="ZD375" s="3"/>
      <c r="ZE375" s="3"/>
      <c r="ZF375" s="3"/>
      <c r="ZG375" s="3"/>
      <c r="ZH375" s="3"/>
      <c r="ZI375" s="3"/>
      <c r="ZJ375" s="3"/>
      <c r="ZK375" s="3"/>
      <c r="ZL375" s="3"/>
      <c r="ZM375" s="3"/>
      <c r="ZN375" s="3"/>
      <c r="ZO375" s="3"/>
      <c r="ZP375" s="3"/>
      <c r="ZQ375" s="3"/>
      <c r="ZR375" s="3"/>
      <c r="ZS375" s="3"/>
      <c r="ZT375" s="3"/>
      <c r="ZU375" s="3"/>
      <c r="ZV375" s="3"/>
      <c r="ZW375" s="3"/>
      <c r="ZX375" s="3"/>
      <c r="ZY375" s="3"/>
      <c r="ZZ375" s="3"/>
      <c r="AAA375" s="3"/>
      <c r="AAB375" s="3"/>
      <c r="AAC375" s="3"/>
      <c r="AAD375" s="3"/>
      <c r="AAE375" s="3"/>
      <c r="AAF375" s="3"/>
      <c r="AAG375" s="3"/>
      <c r="AAH375" s="3"/>
      <c r="AAI375" s="3"/>
      <c r="AAJ375" s="3"/>
      <c r="AAK375" s="3"/>
      <c r="AAL375" s="3"/>
      <c r="AAM375" s="3"/>
      <c r="AAN375" s="3"/>
      <c r="AAO375" s="3"/>
      <c r="AAP375" s="3"/>
      <c r="AAQ375" s="3"/>
      <c r="AAR375" s="3"/>
      <c r="AAS375" s="3"/>
      <c r="AAT375" s="3"/>
      <c r="AAU375" s="3"/>
      <c r="AAV375" s="3"/>
      <c r="AAW375" s="3"/>
      <c r="AAX375" s="3"/>
      <c r="AAY375" s="3"/>
      <c r="AAZ375" s="3"/>
      <c r="ABA375" s="3"/>
      <c r="ABB375" s="3"/>
      <c r="ABC375" s="3"/>
      <c r="ABD375" s="3"/>
      <c r="ABE375" s="3"/>
      <c r="ABF375" s="3"/>
      <c r="ABG375" s="3"/>
      <c r="ABH375" s="3"/>
      <c r="ABI375" s="3"/>
      <c r="ABJ375" s="3"/>
      <c r="ABK375" s="3"/>
      <c r="ABL375" s="3"/>
      <c r="ABM375" s="3"/>
      <c r="ABN375" s="3"/>
      <c r="ABO375" s="3"/>
      <c r="ABP375" s="3"/>
      <c r="ABQ375" s="3"/>
      <c r="ABR375" s="3"/>
      <c r="ABS375" s="3"/>
      <c r="ABT375" s="3"/>
      <c r="ABU375" s="3"/>
      <c r="ABV375" s="3"/>
      <c r="ABW375" s="3"/>
      <c r="ABX375" s="3"/>
      <c r="ABY375" s="3"/>
      <c r="ABZ375" s="3"/>
      <c r="ACA375" s="3"/>
      <c r="ACB375" s="3"/>
      <c r="ACC375" s="3"/>
      <c r="ACD375" s="3"/>
      <c r="ACE375" s="3"/>
      <c r="ACF375" s="3"/>
      <c r="ACG375" s="3"/>
      <c r="ACH375" s="3"/>
      <c r="ACI375" s="3"/>
      <c r="ACJ375" s="3"/>
      <c r="ACK375" s="3"/>
      <c r="ACL375" s="3"/>
      <c r="ACM375" s="3"/>
      <c r="ACN375" s="3"/>
      <c r="ACO375" s="3"/>
      <c r="ACP375" s="3"/>
      <c r="ACQ375" s="3"/>
      <c r="ACR375" s="3"/>
      <c r="ACS375" s="3"/>
      <c r="ACT375" s="3"/>
      <c r="ACU375" s="3"/>
      <c r="ACV375" s="3"/>
      <c r="ACW375" s="3"/>
      <c r="ACX375" s="3"/>
      <c r="ACY375" s="3"/>
      <c r="ACZ375" s="3"/>
      <c r="ADA375" s="3"/>
      <c r="ADB375" s="3"/>
      <c r="ADC375" s="3"/>
      <c r="ADD375" s="3"/>
      <c r="ADE375" s="3"/>
      <c r="ADF375" s="3"/>
      <c r="ADG375" s="3"/>
      <c r="ADH375" s="3"/>
      <c r="ADI375" s="3"/>
      <c r="ADJ375" s="3"/>
      <c r="ADK375" s="3"/>
      <c r="ADL375" s="3"/>
      <c r="ADM375" s="3"/>
      <c r="ADN375" s="3"/>
      <c r="ADO375" s="3"/>
      <c r="ADP375" s="3"/>
      <c r="ADQ375" s="3"/>
      <c r="ADR375" s="3"/>
      <c r="ADS375" s="3"/>
      <c r="ADT375" s="3"/>
      <c r="ADU375" s="3"/>
      <c r="ADV375" s="3"/>
      <c r="ADW375" s="3"/>
      <c r="ADX375" s="3"/>
      <c r="ADY375" s="3"/>
      <c r="ADZ375" s="3"/>
      <c r="AEA375" s="3"/>
      <c r="AEB375" s="3"/>
      <c r="AEC375" s="3"/>
      <c r="AED375" s="3"/>
      <c r="AEE375" s="3"/>
      <c r="AEF375" s="3"/>
      <c r="AEG375" s="3"/>
      <c r="AEH375" s="3"/>
      <c r="AEI375" s="3"/>
      <c r="AEJ375" s="3"/>
      <c r="AEK375" s="3"/>
      <c r="AEL375" s="3"/>
      <c r="AEM375" s="3"/>
      <c r="AEN375" s="3"/>
      <c r="AEO375" s="3"/>
      <c r="AEP375" s="3"/>
      <c r="AEQ375" s="3"/>
      <c r="AER375" s="3"/>
      <c r="AES375" s="3"/>
      <c r="AET375" s="3"/>
      <c r="AEU375" s="3"/>
      <c r="AEV375" s="3"/>
      <c r="AEW375" s="3"/>
      <c r="AEX375" s="3"/>
      <c r="AEY375" s="3"/>
      <c r="AEZ375" s="3"/>
      <c r="AFA375" s="3"/>
      <c r="AFB375" s="3"/>
      <c r="AFC375" s="3"/>
      <c r="AFD375" s="3"/>
      <c r="AFE375" s="3"/>
      <c r="AFF375" s="3"/>
      <c r="AFG375" s="3"/>
      <c r="AFH375" s="3"/>
      <c r="AFI375" s="3"/>
      <c r="AFJ375" s="3"/>
      <c r="AFK375" s="3"/>
      <c r="AFL375" s="3"/>
      <c r="AFM375" s="3"/>
      <c r="AFN375" s="3"/>
      <c r="AFO375" s="3"/>
      <c r="AFP375" s="3"/>
      <c r="AFQ375" s="3"/>
      <c r="AFR375" s="3"/>
      <c r="AFS375" s="3"/>
      <c r="AFT375" s="3"/>
      <c r="AFU375" s="3"/>
      <c r="AFV375" s="3"/>
      <c r="AFW375" s="3"/>
      <c r="AFX375" s="3"/>
      <c r="AFY375" s="3"/>
      <c r="AFZ375" s="3"/>
      <c r="AGA375" s="3"/>
      <c r="AGB375" s="3"/>
      <c r="AGC375" s="3"/>
      <c r="AGD375" s="3"/>
      <c r="AGE375" s="3"/>
      <c r="AGF375" s="3"/>
      <c r="AGG375" s="3"/>
      <c r="AGH375" s="3"/>
      <c r="AGI375" s="3"/>
      <c r="AGJ375" s="3"/>
      <c r="AGK375" s="3"/>
      <c r="AGL375" s="3"/>
      <c r="AGM375" s="3"/>
      <c r="AGN375" s="3"/>
      <c r="AGO375" s="3"/>
      <c r="AGP375" s="3"/>
      <c r="AGQ375" s="3"/>
      <c r="AGR375" s="3"/>
      <c r="AGS375" s="3"/>
      <c r="AGT375" s="3"/>
      <c r="AGU375" s="3"/>
      <c r="AGV375" s="3"/>
      <c r="AGW375" s="3"/>
      <c r="AGX375" s="3"/>
      <c r="AGY375" s="3"/>
      <c r="AGZ375" s="3"/>
      <c r="AHA375" s="3"/>
      <c r="AHB375" s="3"/>
      <c r="AHC375" s="3"/>
      <c r="AHD375" s="3"/>
      <c r="AHE375" s="3"/>
      <c r="AHF375" s="3"/>
      <c r="AHG375" s="3"/>
      <c r="AHH375" s="3"/>
      <c r="AHI375" s="3"/>
      <c r="AHJ375" s="3"/>
      <c r="AHK375" s="3"/>
      <c r="AHL375" s="3"/>
      <c r="AHM375" s="3"/>
      <c r="AHN375" s="3"/>
      <c r="AHO375" s="3"/>
      <c r="AHP375" s="3"/>
      <c r="AHQ375" s="3"/>
      <c r="AHR375" s="3"/>
      <c r="AHS375" s="3"/>
      <c r="AHT375" s="3"/>
      <c r="AHU375" s="3"/>
      <c r="AHV375" s="3"/>
      <c r="AHW375" s="3"/>
      <c r="AHX375" s="3"/>
      <c r="AHY375" s="3"/>
      <c r="AHZ375" s="3"/>
      <c r="AIA375" s="3"/>
      <c r="AIB375" s="3"/>
      <c r="AIC375" s="3"/>
      <c r="AID375" s="3"/>
      <c r="AIE375" s="3"/>
      <c r="AIF375" s="3"/>
      <c r="AIG375" s="3"/>
      <c r="AIH375" s="3"/>
      <c r="AII375" s="3"/>
      <c r="AIJ375" s="3"/>
      <c r="AIK375" s="3"/>
      <c r="AIL375" s="3"/>
      <c r="AIM375" s="3"/>
      <c r="AIN375" s="3"/>
      <c r="AIO375" s="3"/>
      <c r="AIP375" s="3"/>
      <c r="AIQ375" s="3"/>
      <c r="AIR375" s="3"/>
      <c r="AIS375" s="3"/>
      <c r="AIT375" s="3"/>
      <c r="AIU375" s="3"/>
      <c r="AIV375" s="3"/>
      <c r="AIW375" s="3"/>
      <c r="AIX375" s="3"/>
      <c r="AIY375" s="3"/>
      <c r="AIZ375" s="3"/>
      <c r="AJA375" s="3"/>
      <c r="AJB375" s="3"/>
      <c r="AJC375" s="3"/>
      <c r="AJD375" s="3"/>
      <c r="AJE375" s="3"/>
      <c r="AJF375" s="3"/>
      <c r="AJG375" s="3"/>
      <c r="AJH375" s="3"/>
      <c r="AJI375" s="3"/>
      <c r="AJJ375" s="3"/>
      <c r="AJK375" s="3"/>
      <c r="AJL375" s="3"/>
      <c r="AJM375" s="3"/>
      <c r="AJN375" s="3"/>
      <c r="AJO375" s="3"/>
      <c r="AJP375" s="3"/>
      <c r="AJQ375" s="3"/>
      <c r="AJR375" s="3"/>
      <c r="AJS375" s="3"/>
      <c r="AJT375" s="3"/>
      <c r="AJU375" s="3"/>
      <c r="AJV375" s="3"/>
      <c r="AJW375" s="3"/>
      <c r="AJX375" s="3"/>
      <c r="AJY375" s="3"/>
      <c r="AJZ375" s="3"/>
      <c r="AKA375" s="3"/>
      <c r="AKB375" s="3"/>
      <c r="AKC375" s="3"/>
      <c r="AKD375" s="3"/>
      <c r="AKE375" s="3"/>
      <c r="AKF375" s="3"/>
      <c r="AKG375" s="3"/>
      <c r="AKH375" s="3"/>
    </row>
    <row r="376" spans="1:970" s="203" customFormat="1" ht="15.75" hidden="1" x14ac:dyDescent="0.25">
      <c r="A376" s="159"/>
      <c r="B376" s="159"/>
      <c r="C376" s="143">
        <v>349</v>
      </c>
      <c r="D376" s="145">
        <f>D349+D324</f>
        <v>63000</v>
      </c>
      <c r="E376" s="143">
        <v>349</v>
      </c>
      <c r="F376" s="145">
        <f>B324+F324+F349</f>
        <v>0</v>
      </c>
      <c r="G376" s="143">
        <v>349</v>
      </c>
      <c r="H376" s="145">
        <f t="shared" si="184"/>
        <v>63000</v>
      </c>
      <c r="I376" s="159"/>
      <c r="J376" s="119"/>
      <c r="K376" s="119"/>
      <c r="L376" s="119"/>
      <c r="M376" s="119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  <c r="DF376" s="3"/>
      <c r="DG376" s="3"/>
      <c r="DH376" s="3"/>
      <c r="DI376" s="3"/>
      <c r="DJ376" s="3"/>
      <c r="DK376" s="3"/>
      <c r="DL376" s="3"/>
      <c r="DM376" s="3"/>
      <c r="DN376" s="3"/>
      <c r="DO376" s="3"/>
      <c r="DP376" s="3"/>
      <c r="DQ376" s="3"/>
      <c r="DR376" s="3"/>
      <c r="DS376" s="3"/>
      <c r="DT376" s="3"/>
      <c r="DU376" s="3"/>
      <c r="DV376" s="3"/>
      <c r="DW376" s="3"/>
      <c r="DX376" s="3"/>
      <c r="DY376" s="3"/>
      <c r="DZ376" s="3"/>
      <c r="EA376" s="3"/>
      <c r="EB376" s="3"/>
      <c r="EC376" s="3"/>
      <c r="ED376" s="3"/>
      <c r="EE376" s="3"/>
      <c r="EF376" s="3"/>
      <c r="EG376" s="3"/>
      <c r="EH376" s="3"/>
      <c r="EI376" s="3"/>
      <c r="EJ376" s="3"/>
      <c r="EK376" s="3"/>
      <c r="EL376" s="3"/>
      <c r="EM376" s="3"/>
      <c r="EN376" s="3"/>
      <c r="EO376" s="3"/>
      <c r="EP376" s="3"/>
      <c r="EQ376" s="3"/>
      <c r="ER376" s="3"/>
      <c r="ES376" s="3"/>
      <c r="ET376" s="3"/>
      <c r="EU376" s="3"/>
      <c r="EV376" s="3"/>
      <c r="EW376" s="3"/>
      <c r="EX376" s="3"/>
      <c r="EY376" s="3"/>
      <c r="EZ376" s="3"/>
      <c r="FA376" s="3"/>
      <c r="FB376" s="3"/>
      <c r="FC376" s="3"/>
      <c r="FD376" s="3"/>
      <c r="FE376" s="3"/>
      <c r="FF376" s="3"/>
      <c r="FG376" s="3"/>
      <c r="FH376" s="3"/>
      <c r="FI376" s="3"/>
      <c r="FJ376" s="3"/>
      <c r="FK376" s="3"/>
      <c r="FL376" s="3"/>
      <c r="FM376" s="3"/>
      <c r="FN376" s="3"/>
      <c r="FO376" s="3"/>
      <c r="FP376" s="3"/>
      <c r="FQ376" s="3"/>
      <c r="FR376" s="3"/>
      <c r="FS376" s="3"/>
      <c r="FT376" s="3"/>
      <c r="FU376" s="3"/>
      <c r="FV376" s="3"/>
      <c r="FW376" s="3"/>
      <c r="FX376" s="3"/>
      <c r="FY376" s="3"/>
      <c r="FZ376" s="3"/>
      <c r="GA376" s="3"/>
      <c r="GB376" s="3"/>
      <c r="GC376" s="3"/>
      <c r="GD376" s="3"/>
      <c r="GE376" s="3"/>
      <c r="GF376" s="3"/>
      <c r="GG376" s="3"/>
      <c r="GH376" s="3"/>
      <c r="GI376" s="3"/>
      <c r="GJ376" s="3"/>
      <c r="GK376" s="3"/>
      <c r="GL376" s="3"/>
      <c r="GM376" s="3"/>
      <c r="GN376" s="3"/>
      <c r="GO376" s="3"/>
      <c r="GP376" s="3"/>
      <c r="GQ376" s="3"/>
      <c r="GR376" s="3"/>
      <c r="GS376" s="3"/>
      <c r="GT376" s="3"/>
      <c r="GU376" s="3"/>
      <c r="GV376" s="3"/>
      <c r="GW376" s="3"/>
      <c r="GX376" s="3"/>
      <c r="GY376" s="3"/>
      <c r="GZ376" s="3"/>
      <c r="HA376" s="3"/>
      <c r="HB376" s="3"/>
      <c r="HC376" s="3"/>
      <c r="HD376" s="3"/>
      <c r="HE376" s="3"/>
      <c r="HF376" s="3"/>
      <c r="HG376" s="3"/>
      <c r="HH376" s="3"/>
      <c r="HI376" s="3"/>
      <c r="HJ376" s="3"/>
      <c r="HK376" s="3"/>
      <c r="HL376" s="3"/>
      <c r="HM376" s="3"/>
      <c r="HN376" s="3"/>
      <c r="HO376" s="3"/>
      <c r="HP376" s="3"/>
      <c r="HQ376" s="3"/>
      <c r="HR376" s="3"/>
      <c r="HS376" s="3"/>
      <c r="HT376" s="3"/>
      <c r="HU376" s="3"/>
      <c r="HV376" s="3"/>
      <c r="HW376" s="3"/>
      <c r="HX376" s="3"/>
      <c r="HY376" s="3"/>
      <c r="HZ376" s="3"/>
      <c r="IA376" s="3"/>
      <c r="IB376" s="3"/>
      <c r="IC376" s="3"/>
      <c r="ID376" s="3"/>
      <c r="IE376" s="3"/>
      <c r="IF376" s="3"/>
      <c r="IG376" s="3"/>
      <c r="IH376" s="3"/>
      <c r="II376" s="3"/>
      <c r="IJ376" s="3"/>
      <c r="IK376" s="3"/>
      <c r="IL376" s="3"/>
      <c r="IM376" s="3"/>
      <c r="IN376" s="3"/>
      <c r="IO376" s="3"/>
      <c r="IP376" s="3"/>
      <c r="IQ376" s="3"/>
      <c r="IR376" s="3"/>
      <c r="IS376" s="3"/>
      <c r="IT376" s="3"/>
      <c r="IU376" s="3"/>
      <c r="IV376" s="3"/>
      <c r="IW376" s="3"/>
      <c r="IX376" s="3"/>
      <c r="IY376" s="3"/>
      <c r="IZ376" s="3"/>
      <c r="JA376" s="3"/>
      <c r="JB376" s="3"/>
      <c r="JC376" s="3"/>
      <c r="JD376" s="3"/>
      <c r="JE376" s="3"/>
      <c r="JF376" s="3"/>
      <c r="JG376" s="3"/>
      <c r="JH376" s="3"/>
      <c r="JI376" s="3"/>
      <c r="JJ376" s="3"/>
      <c r="JK376" s="3"/>
      <c r="JL376" s="3"/>
      <c r="JM376" s="3"/>
      <c r="JN376" s="3"/>
      <c r="JO376" s="3"/>
      <c r="JP376" s="3"/>
      <c r="JQ376" s="3"/>
      <c r="JR376" s="3"/>
      <c r="JS376" s="3"/>
      <c r="JT376" s="3"/>
      <c r="JU376" s="3"/>
      <c r="JV376" s="3"/>
      <c r="JW376" s="3"/>
      <c r="JX376" s="3"/>
      <c r="JY376" s="3"/>
      <c r="JZ376" s="3"/>
      <c r="KA376" s="3"/>
      <c r="KB376" s="3"/>
      <c r="KC376" s="3"/>
      <c r="KD376" s="3"/>
      <c r="KE376" s="3"/>
      <c r="KF376" s="3"/>
      <c r="KG376" s="3"/>
      <c r="KH376" s="3"/>
      <c r="KI376" s="3"/>
      <c r="KJ376" s="3"/>
      <c r="KK376" s="3"/>
      <c r="KL376" s="3"/>
      <c r="KM376" s="3"/>
      <c r="KN376" s="3"/>
      <c r="KO376" s="3"/>
      <c r="KP376" s="3"/>
      <c r="KQ376" s="3"/>
      <c r="KR376" s="3"/>
      <c r="KS376" s="3"/>
      <c r="KT376" s="3"/>
      <c r="KU376" s="3"/>
      <c r="KV376" s="3"/>
      <c r="KW376" s="3"/>
      <c r="KX376" s="3"/>
      <c r="KY376" s="3"/>
      <c r="KZ376" s="3"/>
      <c r="LA376" s="3"/>
      <c r="LB376" s="3"/>
      <c r="LC376" s="3"/>
      <c r="LD376" s="3"/>
      <c r="LE376" s="3"/>
      <c r="LF376" s="3"/>
      <c r="LG376" s="3"/>
      <c r="LH376" s="3"/>
      <c r="LI376" s="3"/>
      <c r="LJ376" s="3"/>
      <c r="LK376" s="3"/>
      <c r="LL376" s="3"/>
      <c r="LM376" s="3"/>
      <c r="LN376" s="3"/>
      <c r="LO376" s="3"/>
      <c r="LP376" s="3"/>
      <c r="LQ376" s="3"/>
      <c r="LR376" s="3"/>
      <c r="LS376" s="3"/>
      <c r="LT376" s="3"/>
      <c r="LU376" s="3"/>
      <c r="LV376" s="3"/>
      <c r="LW376" s="3"/>
      <c r="LX376" s="3"/>
      <c r="LY376" s="3"/>
      <c r="LZ376" s="3"/>
      <c r="MA376" s="3"/>
      <c r="MB376" s="3"/>
      <c r="MC376" s="3"/>
      <c r="MD376" s="3"/>
      <c r="ME376" s="3"/>
      <c r="MF376" s="3"/>
      <c r="MG376" s="3"/>
      <c r="MH376" s="3"/>
      <c r="MI376" s="3"/>
      <c r="MJ376" s="3"/>
      <c r="MK376" s="3"/>
      <c r="ML376" s="3"/>
      <c r="MM376" s="3"/>
      <c r="MN376" s="3"/>
      <c r="MO376" s="3"/>
      <c r="MP376" s="3"/>
      <c r="MQ376" s="3"/>
      <c r="MR376" s="3"/>
      <c r="MS376" s="3"/>
      <c r="MT376" s="3"/>
      <c r="MU376" s="3"/>
      <c r="MV376" s="3"/>
      <c r="MW376" s="3"/>
      <c r="MX376" s="3"/>
      <c r="MY376" s="3"/>
      <c r="MZ376" s="3"/>
      <c r="NA376" s="3"/>
      <c r="NB376" s="3"/>
      <c r="NC376" s="3"/>
      <c r="ND376" s="3"/>
      <c r="NE376" s="3"/>
      <c r="NF376" s="3"/>
      <c r="NG376" s="3"/>
      <c r="NH376" s="3"/>
      <c r="NI376" s="3"/>
      <c r="NJ376" s="3"/>
      <c r="NK376" s="3"/>
      <c r="NL376" s="3"/>
      <c r="NM376" s="3"/>
      <c r="NN376" s="3"/>
      <c r="NO376" s="3"/>
      <c r="NP376" s="3"/>
      <c r="NQ376" s="3"/>
      <c r="NR376" s="3"/>
      <c r="NS376" s="3"/>
      <c r="NT376" s="3"/>
      <c r="NU376" s="3"/>
      <c r="NV376" s="3"/>
      <c r="NW376" s="3"/>
      <c r="NX376" s="3"/>
      <c r="NY376" s="3"/>
      <c r="NZ376" s="3"/>
      <c r="OA376" s="3"/>
      <c r="OB376" s="3"/>
      <c r="OC376" s="3"/>
      <c r="OD376" s="3"/>
      <c r="OE376" s="3"/>
      <c r="OF376" s="3"/>
      <c r="OG376" s="3"/>
      <c r="OH376" s="3"/>
      <c r="OI376" s="3"/>
      <c r="OJ376" s="3"/>
      <c r="OK376" s="3"/>
      <c r="OL376" s="3"/>
      <c r="OM376" s="3"/>
      <c r="ON376" s="3"/>
      <c r="OO376" s="3"/>
      <c r="OP376" s="3"/>
      <c r="OQ376" s="3"/>
      <c r="OR376" s="3"/>
      <c r="OS376" s="3"/>
      <c r="OT376" s="3"/>
      <c r="OU376" s="3"/>
      <c r="OV376" s="3"/>
      <c r="OW376" s="3"/>
      <c r="OX376" s="3"/>
      <c r="OY376" s="3"/>
      <c r="OZ376" s="3"/>
      <c r="PA376" s="3"/>
      <c r="PB376" s="3"/>
      <c r="PC376" s="3"/>
      <c r="PD376" s="3"/>
      <c r="PE376" s="3"/>
      <c r="PF376" s="3"/>
      <c r="PG376" s="3"/>
      <c r="PH376" s="3"/>
      <c r="PI376" s="3"/>
      <c r="PJ376" s="3"/>
      <c r="PK376" s="3"/>
      <c r="PL376" s="3"/>
      <c r="PM376" s="3"/>
      <c r="PN376" s="3"/>
      <c r="PO376" s="3"/>
      <c r="PP376" s="3"/>
      <c r="PQ376" s="3"/>
      <c r="PR376" s="3"/>
      <c r="PS376" s="3"/>
      <c r="PT376" s="3"/>
      <c r="PU376" s="3"/>
      <c r="PV376" s="3"/>
      <c r="PW376" s="3"/>
      <c r="PX376" s="3"/>
      <c r="PY376" s="3"/>
      <c r="PZ376" s="3"/>
      <c r="QA376" s="3"/>
      <c r="QB376" s="3"/>
      <c r="QC376" s="3"/>
      <c r="QD376" s="3"/>
      <c r="QE376" s="3"/>
      <c r="QF376" s="3"/>
      <c r="QG376" s="3"/>
      <c r="QH376" s="3"/>
      <c r="QI376" s="3"/>
      <c r="QJ376" s="3"/>
      <c r="QK376" s="3"/>
      <c r="QL376" s="3"/>
      <c r="QM376" s="3"/>
      <c r="QN376" s="3"/>
      <c r="QO376" s="3"/>
      <c r="QP376" s="3"/>
      <c r="QQ376" s="3"/>
      <c r="QR376" s="3"/>
      <c r="QS376" s="3"/>
      <c r="QT376" s="3"/>
      <c r="QU376" s="3"/>
      <c r="QV376" s="3"/>
      <c r="QW376" s="3"/>
      <c r="QX376" s="3"/>
      <c r="QY376" s="3"/>
      <c r="QZ376" s="3"/>
      <c r="RA376" s="3"/>
      <c r="RB376" s="3"/>
      <c r="RC376" s="3"/>
      <c r="RD376" s="3"/>
      <c r="RE376" s="3"/>
      <c r="RF376" s="3"/>
      <c r="RG376" s="3"/>
      <c r="RH376" s="3"/>
      <c r="RI376" s="3"/>
      <c r="RJ376" s="3"/>
      <c r="RK376" s="3"/>
      <c r="RL376" s="3"/>
      <c r="RM376" s="3"/>
      <c r="RN376" s="3"/>
      <c r="RO376" s="3"/>
      <c r="RP376" s="3"/>
      <c r="RQ376" s="3"/>
      <c r="RR376" s="3"/>
      <c r="RS376" s="3"/>
      <c r="RT376" s="3"/>
      <c r="RU376" s="3"/>
      <c r="RV376" s="3"/>
      <c r="RW376" s="3"/>
      <c r="RX376" s="3"/>
      <c r="RY376" s="3"/>
      <c r="RZ376" s="3"/>
      <c r="SA376" s="3"/>
      <c r="SB376" s="3"/>
      <c r="SC376" s="3"/>
      <c r="SD376" s="3"/>
      <c r="SE376" s="3"/>
      <c r="SF376" s="3"/>
      <c r="SG376" s="3"/>
      <c r="SH376" s="3"/>
      <c r="SI376" s="3"/>
      <c r="SJ376" s="3"/>
      <c r="SK376" s="3"/>
      <c r="SL376" s="3"/>
      <c r="SM376" s="3"/>
      <c r="SN376" s="3"/>
      <c r="SO376" s="3"/>
      <c r="SP376" s="3"/>
      <c r="SQ376" s="3"/>
      <c r="SR376" s="3"/>
      <c r="SS376" s="3"/>
      <c r="ST376" s="3"/>
      <c r="SU376" s="3"/>
      <c r="SV376" s="3"/>
      <c r="SW376" s="3"/>
      <c r="SX376" s="3"/>
      <c r="SY376" s="3"/>
      <c r="SZ376" s="3"/>
      <c r="TA376" s="3"/>
      <c r="TB376" s="3"/>
      <c r="TC376" s="3"/>
      <c r="TD376" s="3"/>
      <c r="TE376" s="3"/>
      <c r="TF376" s="3"/>
      <c r="TG376" s="3"/>
      <c r="TH376" s="3"/>
      <c r="TI376" s="3"/>
      <c r="TJ376" s="3"/>
      <c r="TK376" s="3"/>
      <c r="TL376" s="3"/>
      <c r="TM376" s="3"/>
      <c r="TN376" s="3"/>
      <c r="TO376" s="3"/>
      <c r="TP376" s="3"/>
      <c r="TQ376" s="3"/>
      <c r="TR376" s="3"/>
      <c r="TS376" s="3"/>
      <c r="TT376" s="3"/>
      <c r="TU376" s="3"/>
      <c r="TV376" s="3"/>
      <c r="TW376" s="3"/>
      <c r="TX376" s="3"/>
      <c r="TY376" s="3"/>
      <c r="TZ376" s="3"/>
      <c r="UA376" s="3"/>
      <c r="UB376" s="3"/>
      <c r="UC376" s="3"/>
      <c r="UD376" s="3"/>
      <c r="UE376" s="3"/>
      <c r="UF376" s="3"/>
      <c r="UG376" s="3"/>
      <c r="UH376" s="3"/>
      <c r="UI376" s="3"/>
      <c r="UJ376" s="3"/>
      <c r="UK376" s="3"/>
      <c r="UL376" s="3"/>
      <c r="UM376" s="3"/>
      <c r="UN376" s="3"/>
      <c r="UO376" s="3"/>
      <c r="UP376" s="3"/>
      <c r="UQ376" s="3"/>
      <c r="UR376" s="3"/>
      <c r="US376" s="3"/>
      <c r="UT376" s="3"/>
      <c r="UU376" s="3"/>
      <c r="UV376" s="3"/>
      <c r="UW376" s="3"/>
      <c r="UX376" s="3"/>
      <c r="UY376" s="3"/>
      <c r="UZ376" s="3"/>
      <c r="VA376" s="3"/>
      <c r="VB376" s="3"/>
      <c r="VC376" s="3"/>
      <c r="VD376" s="3"/>
      <c r="VE376" s="3"/>
      <c r="VF376" s="3"/>
      <c r="VG376" s="3"/>
      <c r="VH376" s="3"/>
      <c r="VI376" s="3"/>
      <c r="VJ376" s="3"/>
      <c r="VK376" s="3"/>
      <c r="VL376" s="3"/>
      <c r="VM376" s="3"/>
      <c r="VN376" s="3"/>
      <c r="VO376" s="3"/>
      <c r="VP376" s="3"/>
      <c r="VQ376" s="3"/>
      <c r="VR376" s="3"/>
      <c r="VS376" s="3"/>
      <c r="VT376" s="3"/>
      <c r="VU376" s="3"/>
      <c r="VV376" s="3"/>
      <c r="VW376" s="3"/>
      <c r="VX376" s="3"/>
      <c r="VY376" s="3"/>
      <c r="VZ376" s="3"/>
      <c r="WA376" s="3"/>
      <c r="WB376" s="3"/>
      <c r="WC376" s="3"/>
      <c r="WD376" s="3"/>
      <c r="WE376" s="3"/>
      <c r="WF376" s="3"/>
      <c r="WG376" s="3"/>
      <c r="WH376" s="3"/>
      <c r="WI376" s="3"/>
      <c r="WJ376" s="3"/>
      <c r="WK376" s="3"/>
      <c r="WL376" s="3"/>
      <c r="WM376" s="3"/>
      <c r="WN376" s="3"/>
      <c r="WO376" s="3"/>
      <c r="WP376" s="3"/>
      <c r="WQ376" s="3"/>
      <c r="WR376" s="3"/>
      <c r="WS376" s="3"/>
      <c r="WT376" s="3"/>
      <c r="WU376" s="3"/>
      <c r="WV376" s="3"/>
      <c r="WW376" s="3"/>
      <c r="WX376" s="3"/>
      <c r="WY376" s="3"/>
      <c r="WZ376" s="3"/>
      <c r="XA376" s="3"/>
      <c r="XB376" s="3"/>
      <c r="XC376" s="3"/>
      <c r="XD376" s="3"/>
      <c r="XE376" s="3"/>
      <c r="XF376" s="3"/>
      <c r="XG376" s="3"/>
      <c r="XH376" s="3"/>
      <c r="XI376" s="3"/>
      <c r="XJ376" s="3"/>
      <c r="XK376" s="3"/>
      <c r="XL376" s="3"/>
      <c r="XM376" s="3"/>
      <c r="XN376" s="3"/>
      <c r="XO376" s="3"/>
      <c r="XP376" s="3"/>
      <c r="XQ376" s="3"/>
      <c r="XR376" s="3"/>
      <c r="XS376" s="3"/>
      <c r="XT376" s="3"/>
      <c r="XU376" s="3"/>
      <c r="XV376" s="3"/>
      <c r="XW376" s="3"/>
      <c r="XX376" s="3"/>
      <c r="XY376" s="3"/>
      <c r="XZ376" s="3"/>
      <c r="YA376" s="3"/>
      <c r="YB376" s="3"/>
      <c r="YC376" s="3"/>
      <c r="YD376" s="3"/>
      <c r="YE376" s="3"/>
      <c r="YF376" s="3"/>
      <c r="YG376" s="3"/>
      <c r="YH376" s="3"/>
      <c r="YI376" s="3"/>
      <c r="YJ376" s="3"/>
      <c r="YK376" s="3"/>
      <c r="YL376" s="3"/>
      <c r="YM376" s="3"/>
      <c r="YN376" s="3"/>
      <c r="YO376" s="3"/>
      <c r="YP376" s="3"/>
      <c r="YQ376" s="3"/>
      <c r="YR376" s="3"/>
      <c r="YS376" s="3"/>
      <c r="YT376" s="3"/>
      <c r="YU376" s="3"/>
      <c r="YV376" s="3"/>
      <c r="YW376" s="3"/>
      <c r="YX376" s="3"/>
      <c r="YY376" s="3"/>
      <c r="YZ376" s="3"/>
      <c r="ZA376" s="3"/>
      <c r="ZB376" s="3"/>
      <c r="ZC376" s="3"/>
      <c r="ZD376" s="3"/>
      <c r="ZE376" s="3"/>
      <c r="ZF376" s="3"/>
      <c r="ZG376" s="3"/>
      <c r="ZH376" s="3"/>
      <c r="ZI376" s="3"/>
      <c r="ZJ376" s="3"/>
      <c r="ZK376" s="3"/>
      <c r="ZL376" s="3"/>
      <c r="ZM376" s="3"/>
      <c r="ZN376" s="3"/>
      <c r="ZO376" s="3"/>
      <c r="ZP376" s="3"/>
      <c r="ZQ376" s="3"/>
      <c r="ZR376" s="3"/>
      <c r="ZS376" s="3"/>
      <c r="ZT376" s="3"/>
      <c r="ZU376" s="3"/>
      <c r="ZV376" s="3"/>
      <c r="ZW376" s="3"/>
      <c r="ZX376" s="3"/>
      <c r="ZY376" s="3"/>
      <c r="ZZ376" s="3"/>
      <c r="AAA376" s="3"/>
      <c r="AAB376" s="3"/>
      <c r="AAC376" s="3"/>
      <c r="AAD376" s="3"/>
      <c r="AAE376" s="3"/>
      <c r="AAF376" s="3"/>
      <c r="AAG376" s="3"/>
      <c r="AAH376" s="3"/>
      <c r="AAI376" s="3"/>
      <c r="AAJ376" s="3"/>
      <c r="AAK376" s="3"/>
      <c r="AAL376" s="3"/>
      <c r="AAM376" s="3"/>
      <c r="AAN376" s="3"/>
      <c r="AAO376" s="3"/>
      <c r="AAP376" s="3"/>
      <c r="AAQ376" s="3"/>
      <c r="AAR376" s="3"/>
      <c r="AAS376" s="3"/>
      <c r="AAT376" s="3"/>
      <c r="AAU376" s="3"/>
      <c r="AAV376" s="3"/>
      <c r="AAW376" s="3"/>
      <c r="AAX376" s="3"/>
      <c r="AAY376" s="3"/>
      <c r="AAZ376" s="3"/>
      <c r="ABA376" s="3"/>
      <c r="ABB376" s="3"/>
      <c r="ABC376" s="3"/>
      <c r="ABD376" s="3"/>
      <c r="ABE376" s="3"/>
      <c r="ABF376" s="3"/>
      <c r="ABG376" s="3"/>
      <c r="ABH376" s="3"/>
      <c r="ABI376" s="3"/>
      <c r="ABJ376" s="3"/>
      <c r="ABK376" s="3"/>
      <c r="ABL376" s="3"/>
      <c r="ABM376" s="3"/>
      <c r="ABN376" s="3"/>
      <c r="ABO376" s="3"/>
      <c r="ABP376" s="3"/>
      <c r="ABQ376" s="3"/>
      <c r="ABR376" s="3"/>
      <c r="ABS376" s="3"/>
      <c r="ABT376" s="3"/>
      <c r="ABU376" s="3"/>
      <c r="ABV376" s="3"/>
      <c r="ABW376" s="3"/>
      <c r="ABX376" s="3"/>
      <c r="ABY376" s="3"/>
      <c r="ABZ376" s="3"/>
      <c r="ACA376" s="3"/>
      <c r="ACB376" s="3"/>
      <c r="ACC376" s="3"/>
      <c r="ACD376" s="3"/>
      <c r="ACE376" s="3"/>
      <c r="ACF376" s="3"/>
      <c r="ACG376" s="3"/>
      <c r="ACH376" s="3"/>
      <c r="ACI376" s="3"/>
      <c r="ACJ376" s="3"/>
      <c r="ACK376" s="3"/>
      <c r="ACL376" s="3"/>
      <c r="ACM376" s="3"/>
      <c r="ACN376" s="3"/>
      <c r="ACO376" s="3"/>
      <c r="ACP376" s="3"/>
      <c r="ACQ376" s="3"/>
      <c r="ACR376" s="3"/>
      <c r="ACS376" s="3"/>
      <c r="ACT376" s="3"/>
      <c r="ACU376" s="3"/>
      <c r="ACV376" s="3"/>
      <c r="ACW376" s="3"/>
      <c r="ACX376" s="3"/>
      <c r="ACY376" s="3"/>
      <c r="ACZ376" s="3"/>
      <c r="ADA376" s="3"/>
      <c r="ADB376" s="3"/>
      <c r="ADC376" s="3"/>
      <c r="ADD376" s="3"/>
      <c r="ADE376" s="3"/>
      <c r="ADF376" s="3"/>
      <c r="ADG376" s="3"/>
      <c r="ADH376" s="3"/>
      <c r="ADI376" s="3"/>
      <c r="ADJ376" s="3"/>
      <c r="ADK376" s="3"/>
      <c r="ADL376" s="3"/>
      <c r="ADM376" s="3"/>
      <c r="ADN376" s="3"/>
      <c r="ADO376" s="3"/>
      <c r="ADP376" s="3"/>
      <c r="ADQ376" s="3"/>
      <c r="ADR376" s="3"/>
      <c r="ADS376" s="3"/>
      <c r="ADT376" s="3"/>
      <c r="ADU376" s="3"/>
      <c r="ADV376" s="3"/>
      <c r="ADW376" s="3"/>
      <c r="ADX376" s="3"/>
      <c r="ADY376" s="3"/>
      <c r="ADZ376" s="3"/>
      <c r="AEA376" s="3"/>
      <c r="AEB376" s="3"/>
      <c r="AEC376" s="3"/>
      <c r="AED376" s="3"/>
      <c r="AEE376" s="3"/>
      <c r="AEF376" s="3"/>
      <c r="AEG376" s="3"/>
      <c r="AEH376" s="3"/>
      <c r="AEI376" s="3"/>
      <c r="AEJ376" s="3"/>
      <c r="AEK376" s="3"/>
      <c r="AEL376" s="3"/>
      <c r="AEM376" s="3"/>
      <c r="AEN376" s="3"/>
      <c r="AEO376" s="3"/>
      <c r="AEP376" s="3"/>
      <c r="AEQ376" s="3"/>
      <c r="AER376" s="3"/>
      <c r="AES376" s="3"/>
      <c r="AET376" s="3"/>
      <c r="AEU376" s="3"/>
      <c r="AEV376" s="3"/>
      <c r="AEW376" s="3"/>
      <c r="AEX376" s="3"/>
      <c r="AEY376" s="3"/>
      <c r="AEZ376" s="3"/>
      <c r="AFA376" s="3"/>
      <c r="AFB376" s="3"/>
      <c r="AFC376" s="3"/>
      <c r="AFD376" s="3"/>
      <c r="AFE376" s="3"/>
      <c r="AFF376" s="3"/>
      <c r="AFG376" s="3"/>
      <c r="AFH376" s="3"/>
      <c r="AFI376" s="3"/>
      <c r="AFJ376" s="3"/>
      <c r="AFK376" s="3"/>
      <c r="AFL376" s="3"/>
      <c r="AFM376" s="3"/>
      <c r="AFN376" s="3"/>
      <c r="AFO376" s="3"/>
      <c r="AFP376" s="3"/>
      <c r="AFQ376" s="3"/>
      <c r="AFR376" s="3"/>
      <c r="AFS376" s="3"/>
      <c r="AFT376" s="3"/>
      <c r="AFU376" s="3"/>
      <c r="AFV376" s="3"/>
      <c r="AFW376" s="3"/>
      <c r="AFX376" s="3"/>
      <c r="AFY376" s="3"/>
      <c r="AFZ376" s="3"/>
      <c r="AGA376" s="3"/>
      <c r="AGB376" s="3"/>
      <c r="AGC376" s="3"/>
      <c r="AGD376" s="3"/>
      <c r="AGE376" s="3"/>
      <c r="AGF376" s="3"/>
      <c r="AGG376" s="3"/>
      <c r="AGH376" s="3"/>
      <c r="AGI376" s="3"/>
      <c r="AGJ376" s="3"/>
      <c r="AGK376" s="3"/>
      <c r="AGL376" s="3"/>
      <c r="AGM376" s="3"/>
      <c r="AGN376" s="3"/>
      <c r="AGO376" s="3"/>
      <c r="AGP376" s="3"/>
      <c r="AGQ376" s="3"/>
      <c r="AGR376" s="3"/>
      <c r="AGS376" s="3"/>
      <c r="AGT376" s="3"/>
      <c r="AGU376" s="3"/>
      <c r="AGV376" s="3"/>
      <c r="AGW376" s="3"/>
      <c r="AGX376" s="3"/>
      <c r="AGY376" s="3"/>
      <c r="AGZ376" s="3"/>
      <c r="AHA376" s="3"/>
      <c r="AHB376" s="3"/>
      <c r="AHC376" s="3"/>
      <c r="AHD376" s="3"/>
      <c r="AHE376" s="3"/>
      <c r="AHF376" s="3"/>
      <c r="AHG376" s="3"/>
      <c r="AHH376" s="3"/>
      <c r="AHI376" s="3"/>
      <c r="AHJ376" s="3"/>
      <c r="AHK376" s="3"/>
      <c r="AHL376" s="3"/>
      <c r="AHM376" s="3"/>
      <c r="AHN376" s="3"/>
      <c r="AHO376" s="3"/>
      <c r="AHP376" s="3"/>
      <c r="AHQ376" s="3"/>
      <c r="AHR376" s="3"/>
      <c r="AHS376" s="3"/>
      <c r="AHT376" s="3"/>
      <c r="AHU376" s="3"/>
      <c r="AHV376" s="3"/>
      <c r="AHW376" s="3"/>
      <c r="AHX376" s="3"/>
      <c r="AHY376" s="3"/>
      <c r="AHZ376" s="3"/>
      <c r="AIA376" s="3"/>
      <c r="AIB376" s="3"/>
      <c r="AIC376" s="3"/>
      <c r="AID376" s="3"/>
      <c r="AIE376" s="3"/>
      <c r="AIF376" s="3"/>
      <c r="AIG376" s="3"/>
      <c r="AIH376" s="3"/>
      <c r="AII376" s="3"/>
      <c r="AIJ376" s="3"/>
      <c r="AIK376" s="3"/>
      <c r="AIL376" s="3"/>
      <c r="AIM376" s="3"/>
      <c r="AIN376" s="3"/>
      <c r="AIO376" s="3"/>
      <c r="AIP376" s="3"/>
      <c r="AIQ376" s="3"/>
      <c r="AIR376" s="3"/>
      <c r="AIS376" s="3"/>
      <c r="AIT376" s="3"/>
      <c r="AIU376" s="3"/>
      <c r="AIV376" s="3"/>
      <c r="AIW376" s="3"/>
      <c r="AIX376" s="3"/>
      <c r="AIY376" s="3"/>
      <c r="AIZ376" s="3"/>
      <c r="AJA376" s="3"/>
      <c r="AJB376" s="3"/>
      <c r="AJC376" s="3"/>
      <c r="AJD376" s="3"/>
      <c r="AJE376" s="3"/>
      <c r="AJF376" s="3"/>
      <c r="AJG376" s="3"/>
      <c r="AJH376" s="3"/>
      <c r="AJI376" s="3"/>
      <c r="AJJ376" s="3"/>
      <c r="AJK376" s="3"/>
      <c r="AJL376" s="3"/>
      <c r="AJM376" s="3"/>
      <c r="AJN376" s="3"/>
      <c r="AJO376" s="3"/>
      <c r="AJP376" s="3"/>
      <c r="AJQ376" s="3"/>
      <c r="AJR376" s="3"/>
      <c r="AJS376" s="3"/>
      <c r="AJT376" s="3"/>
      <c r="AJU376" s="3"/>
      <c r="AJV376" s="3"/>
      <c r="AJW376" s="3"/>
      <c r="AJX376" s="3"/>
      <c r="AJY376" s="3"/>
      <c r="AJZ376" s="3"/>
      <c r="AKA376" s="3"/>
      <c r="AKB376" s="3"/>
      <c r="AKC376" s="3"/>
      <c r="AKD376" s="3"/>
      <c r="AKE376" s="3"/>
      <c r="AKF376" s="3"/>
      <c r="AKG376" s="3"/>
      <c r="AKH376" s="3"/>
    </row>
    <row r="377" spans="1:970" ht="15.75" hidden="1" x14ac:dyDescent="0.25">
      <c r="A377" s="159"/>
      <c r="B377" s="159"/>
      <c r="C377" s="148" t="s">
        <v>208</v>
      </c>
      <c r="D377" s="149">
        <f>SUM(D368:D376)</f>
        <v>2061031.21</v>
      </c>
      <c r="E377" s="146" t="s">
        <v>208</v>
      </c>
      <c r="F377" s="202">
        <f>SUM(F368:F376)</f>
        <v>0</v>
      </c>
      <c r="G377" s="146" t="s">
        <v>208</v>
      </c>
      <c r="H377" s="202">
        <f>SUM(H368:H376)</f>
        <v>2061031.21</v>
      </c>
      <c r="I377" s="159"/>
    </row>
    <row r="378" spans="1:970" ht="15.75" hidden="1" x14ac:dyDescent="0.25">
      <c r="A378" s="159"/>
      <c r="B378" s="159"/>
      <c r="C378" s="152" t="s">
        <v>209</v>
      </c>
      <c r="D378" s="153">
        <f>D355+D356+D357+D358+D359+D360+D361+D362+D364+D366+D367+D377+D363+D365</f>
        <v>57492416.730000004</v>
      </c>
      <c r="E378" s="153"/>
      <c r="F378" s="153">
        <f>F355+F356+F357+F358+F359+F360+F361+F362+F364+F366+F367+F377+F363+F365</f>
        <v>7286788.4299999997</v>
      </c>
      <c r="G378" s="153"/>
      <c r="H378" s="346">
        <f>H355+H356+H357+H358+H359+H360+H361+H362+H364+H366+H367+H377+H363+H365</f>
        <v>64779205.160000004</v>
      </c>
      <c r="I378" s="159"/>
    </row>
    <row r="379" spans="1:970" ht="16.5" hidden="1" thickBot="1" x14ac:dyDescent="0.3">
      <c r="A379" s="159"/>
      <c r="B379" s="159"/>
      <c r="C379" s="140" t="s">
        <v>218</v>
      </c>
      <c r="D379" s="155">
        <f>D378-C6</f>
        <v>0</v>
      </c>
      <c r="E379" s="139"/>
      <c r="F379" s="155">
        <f>F378-C7</f>
        <v>-258120</v>
      </c>
      <c r="G379" s="159"/>
      <c r="H379" s="347">
        <f>H378-C5</f>
        <v>-258119.99999999255</v>
      </c>
      <c r="I379" s="159"/>
    </row>
    <row r="380" spans="1:970" ht="15.75" hidden="1" x14ac:dyDescent="0.25">
      <c r="A380" s="139"/>
      <c r="B380" s="156"/>
      <c r="C380" s="140"/>
      <c r="D380" s="139"/>
      <c r="E380" s="139"/>
      <c r="F380" s="139"/>
      <c r="G380" s="139"/>
      <c r="H380" s="139"/>
      <c r="I380" s="139"/>
    </row>
    <row r="381" spans="1:970" hidden="1" x14ac:dyDescent="0.25"/>
    <row r="382" spans="1:970" hidden="1" x14ac:dyDescent="0.25"/>
    <row r="383" spans="1:970" hidden="1" x14ac:dyDescent="0.25"/>
    <row r="384" spans="1:970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idden="1" x14ac:dyDescent="0.25"/>
    <row r="458" hidden="1" x14ac:dyDescent="0.25"/>
    <row r="459" hidden="1" x14ac:dyDescent="0.25"/>
    <row r="460" hidden="1" x14ac:dyDescent="0.25"/>
    <row r="461" hidden="1" x14ac:dyDescent="0.25"/>
    <row r="462" hidden="1" x14ac:dyDescent="0.25"/>
    <row r="463" hidden="1" x14ac:dyDescent="0.25"/>
    <row r="464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  <row r="473" hidden="1" x14ac:dyDescent="0.25"/>
    <row r="474" hidden="1" x14ac:dyDescent="0.25"/>
    <row r="475" hidden="1" x14ac:dyDescent="0.25"/>
    <row r="476" hidden="1" x14ac:dyDescent="0.25"/>
    <row r="477" hidden="1" x14ac:dyDescent="0.25"/>
    <row r="478" hidden="1" x14ac:dyDescent="0.25"/>
    <row r="479" hidden="1" x14ac:dyDescent="0.25"/>
    <row r="480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  <row r="501" hidden="1" x14ac:dyDescent="0.25"/>
    <row r="502" hidden="1" x14ac:dyDescent="0.25"/>
    <row r="503" hidden="1" x14ac:dyDescent="0.25"/>
    <row r="504" hidden="1" x14ac:dyDescent="0.25"/>
    <row r="505" hidden="1" x14ac:dyDescent="0.25"/>
    <row r="506" hidden="1" x14ac:dyDescent="0.25"/>
    <row r="507" hidden="1" x14ac:dyDescent="0.25"/>
    <row r="508" hidden="1" x14ac:dyDescent="0.25"/>
    <row r="509" hidden="1" x14ac:dyDescent="0.25"/>
    <row r="510" hidden="1" x14ac:dyDescent="0.25"/>
    <row r="511" hidden="1" x14ac:dyDescent="0.25"/>
    <row r="512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idden="1" x14ac:dyDescent="0.25"/>
    <row r="523" hidden="1" x14ac:dyDescent="0.25"/>
    <row r="524" hidden="1" x14ac:dyDescent="0.25"/>
    <row r="525" hidden="1" x14ac:dyDescent="0.25"/>
    <row r="526" hidden="1" x14ac:dyDescent="0.25"/>
    <row r="527" hidden="1" x14ac:dyDescent="0.25"/>
    <row r="528" hidden="1" x14ac:dyDescent="0.25"/>
    <row r="529" hidden="1" x14ac:dyDescent="0.25"/>
    <row r="530" hidden="1" x14ac:dyDescent="0.25"/>
    <row r="531" hidden="1" x14ac:dyDescent="0.25"/>
    <row r="532" hidden="1" x14ac:dyDescent="0.25"/>
    <row r="533" hidden="1" x14ac:dyDescent="0.25"/>
    <row r="534" hidden="1" x14ac:dyDescent="0.25"/>
    <row r="535" hidden="1" x14ac:dyDescent="0.25"/>
    <row r="536" hidden="1" x14ac:dyDescent="0.25"/>
    <row r="537" hidden="1" x14ac:dyDescent="0.25"/>
    <row r="538" hidden="1" x14ac:dyDescent="0.25"/>
    <row r="539" hidden="1" x14ac:dyDescent="0.25"/>
    <row r="540" hidden="1" x14ac:dyDescent="0.25"/>
    <row r="541" hidden="1" x14ac:dyDescent="0.25"/>
    <row r="542" hidden="1" x14ac:dyDescent="0.25"/>
    <row r="543" hidden="1" x14ac:dyDescent="0.25"/>
    <row r="544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</sheetData>
  <mergeCells count="12">
    <mergeCell ref="A76:A77"/>
    <mergeCell ref="B76:F76"/>
    <mergeCell ref="G76:I76"/>
    <mergeCell ref="D283:F283"/>
    <mergeCell ref="A17:A18"/>
    <mergeCell ref="B17:F17"/>
    <mergeCell ref="B2:H2"/>
    <mergeCell ref="B1:I1"/>
    <mergeCell ref="G17:I17"/>
    <mergeCell ref="A61:A62"/>
    <mergeCell ref="B61:F61"/>
    <mergeCell ref="G61:I61"/>
  </mergeCells>
  <pageMargins left="0.23622047244094491" right="0.23622047244094491" top="0.74803149606299213" bottom="0.74803149606299213" header="0.31496062992125984" footer="0.31496062992125984"/>
  <pageSetup paperSize="9" scale="16" firstPageNumber="0" fitToHeight="2" orientation="portrait" r:id="rId1"/>
  <rowBreaks count="1" manualBreakCount="1">
    <brk id="169" min="9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СШ 11</vt:lpstr>
      <vt:lpstr>'СШ 11'!Область_печати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2026-01-21T08:53:08Z</cp:lastPrinted>
  <dcterms:created xsi:type="dcterms:W3CDTF">2022-06-10T13:29:53Z</dcterms:created>
  <dcterms:modified xsi:type="dcterms:W3CDTF">2026-10-20T11:11:00Z</dcterms:modified>
</cp:coreProperties>
</file>