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840" tabRatio="803"/>
  </bookViews>
  <sheets>
    <sheet name="СШ 11" sheetId="27" r:id="rId1"/>
  </sheets>
  <externalReferences>
    <externalReference r:id="rId2"/>
  </externalReferences>
  <definedNames>
    <definedName name="_xlnm.Print_Area" localSheetId="0">'СШ 11'!$A$1:$I$328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0" i="27" l="1"/>
  <c r="G276" i="27" l="1"/>
  <c r="G275" i="27"/>
  <c r="G274" i="27"/>
  <c r="G272" i="27"/>
  <c r="G270" i="27"/>
  <c r="G268" i="27"/>
  <c r="G265" i="27"/>
  <c r="G262" i="27"/>
  <c r="G260" i="27"/>
  <c r="G258" i="27"/>
  <c r="G257" i="27"/>
  <c r="G256" i="27"/>
  <c r="G253" i="27"/>
  <c r="G251" i="27"/>
  <c r="G249" i="27"/>
  <c r="G248" i="27"/>
  <c r="G247" i="27"/>
  <c r="G244" i="27"/>
  <c r="G243" i="27"/>
  <c r="G242" i="27"/>
  <c r="G240" i="27"/>
  <c r="G239" i="27"/>
  <c r="G238" i="27"/>
  <c r="G237" i="27"/>
  <c r="G236" i="27"/>
  <c r="G232" i="27"/>
  <c r="G230" i="27"/>
  <c r="G229" i="27"/>
  <c r="G227" i="27"/>
  <c r="G226" i="27"/>
  <c r="G224" i="27"/>
  <c r="G221" i="27"/>
  <c r="G219" i="27"/>
  <c r="G216" i="27"/>
  <c r="G213" i="27"/>
  <c r="G211" i="27"/>
  <c r="G210" i="27"/>
  <c r="G209" i="27"/>
  <c r="G208" i="27"/>
  <c r="G207" i="27"/>
  <c r="G206" i="27"/>
  <c r="G205" i="27"/>
  <c r="G204" i="27"/>
  <c r="G202" i="27"/>
  <c r="G200" i="27"/>
  <c r="G199" i="27"/>
  <c r="G198" i="27"/>
  <c r="G197" i="27"/>
  <c r="G196" i="27"/>
  <c r="G194" i="27"/>
  <c r="G193" i="27"/>
  <c r="G192" i="27"/>
  <c r="G187" i="27"/>
  <c r="G186" i="27"/>
  <c r="G185" i="27"/>
  <c r="G182" i="27"/>
  <c r="G180" i="27"/>
  <c r="G179" i="27"/>
  <c r="G178" i="27"/>
  <c r="G175" i="27"/>
  <c r="G174" i="27"/>
  <c r="G173" i="27"/>
  <c r="G172" i="27"/>
  <c r="G171" i="27"/>
  <c r="G168" i="27"/>
  <c r="G167" i="27"/>
  <c r="G166" i="27"/>
  <c r="G164" i="27"/>
  <c r="G163" i="27"/>
  <c r="G162" i="27"/>
  <c r="G161" i="27"/>
  <c r="G160" i="27"/>
  <c r="G159" i="27"/>
  <c r="G156" i="27"/>
  <c r="G154" i="27"/>
  <c r="G153" i="27"/>
  <c r="G152" i="27"/>
  <c r="G151" i="27"/>
  <c r="G150" i="27"/>
  <c r="G149" i="27"/>
  <c r="G148" i="27"/>
  <c r="G147" i="27"/>
  <c r="G146" i="27"/>
  <c r="G143" i="27"/>
  <c r="G141" i="27"/>
  <c r="G140" i="27"/>
  <c r="G139" i="27"/>
  <c r="G138" i="27"/>
  <c r="G137" i="27"/>
  <c r="G135" i="27"/>
  <c r="G133" i="27"/>
  <c r="G131" i="27"/>
  <c r="G129" i="27"/>
  <c r="G127" i="27"/>
  <c r="G125" i="27"/>
  <c r="G122" i="27"/>
  <c r="G121" i="27"/>
  <c r="G120" i="27"/>
  <c r="G119" i="27"/>
  <c r="G118" i="27"/>
  <c r="G117" i="27"/>
  <c r="G116" i="27"/>
  <c r="G115" i="27"/>
  <c r="G114" i="27"/>
  <c r="G113" i="27"/>
  <c r="G112" i="27"/>
  <c r="G111" i="27"/>
  <c r="G110" i="27"/>
  <c r="G108" i="27"/>
  <c r="G107" i="27"/>
  <c r="G106" i="27"/>
  <c r="G105" i="27"/>
  <c r="G104" i="27"/>
  <c r="G103" i="27"/>
  <c r="G102" i="27"/>
  <c r="G101" i="27"/>
  <c r="G100" i="27"/>
  <c r="G99" i="27"/>
  <c r="G98" i="27"/>
  <c r="G96" i="27"/>
  <c r="G95" i="27"/>
  <c r="G94" i="27"/>
  <c r="G93" i="27"/>
  <c r="G92" i="27"/>
  <c r="G88" i="27"/>
  <c r="G86" i="27"/>
  <c r="G84" i="27"/>
  <c r="G83" i="27"/>
  <c r="G82" i="27"/>
  <c r="G80" i="27"/>
  <c r="I161" i="27" l="1"/>
  <c r="I303" i="27"/>
  <c r="I302" i="27"/>
  <c r="I299" i="27"/>
  <c r="I297" i="27"/>
  <c r="I296" i="27"/>
  <c r="I295" i="27"/>
  <c r="I292" i="27"/>
  <c r="I291" i="27"/>
  <c r="I289" i="27"/>
  <c r="I288" i="27"/>
  <c r="I284" i="27"/>
  <c r="I278" i="27"/>
  <c r="I276" i="27"/>
  <c r="I275" i="27"/>
  <c r="I274" i="27"/>
  <c r="I272" i="27"/>
  <c r="I270" i="27"/>
  <c r="I268" i="27"/>
  <c r="I265" i="27"/>
  <c r="I262" i="27"/>
  <c r="I260" i="27"/>
  <c r="I258" i="27"/>
  <c r="I257" i="27"/>
  <c r="I256" i="27"/>
  <c r="I253" i="27"/>
  <c r="I251" i="27"/>
  <c r="I249" i="27"/>
  <c r="I248" i="27"/>
  <c r="I247" i="27"/>
  <c r="I244" i="27"/>
  <c r="I243" i="27"/>
  <c r="I242" i="27"/>
  <c r="I240" i="27"/>
  <c r="I239" i="27"/>
  <c r="I238" i="27"/>
  <c r="I237" i="27"/>
  <c r="I236" i="27"/>
  <c r="I232" i="27"/>
  <c r="I230" i="27"/>
  <c r="I229" i="27"/>
  <c r="I227" i="27"/>
  <c r="I226" i="27"/>
  <c r="I224" i="27"/>
  <c r="I221" i="27"/>
  <c r="I219" i="27"/>
  <c r="I216" i="27"/>
  <c r="I213" i="27"/>
  <c r="I211" i="27"/>
  <c r="I210" i="27"/>
  <c r="I209" i="27"/>
  <c r="I208" i="27"/>
  <c r="I207" i="27"/>
  <c r="I206" i="27"/>
  <c r="I205" i="27"/>
  <c r="I204" i="27"/>
  <c r="I202" i="27"/>
  <c r="I200" i="27"/>
  <c r="I199" i="27"/>
  <c r="I198" i="27"/>
  <c r="I197" i="27"/>
  <c r="I196" i="27"/>
  <c r="I194" i="27"/>
  <c r="I193" i="27"/>
  <c r="I192" i="27"/>
  <c r="I187" i="27"/>
  <c r="I186" i="27"/>
  <c r="I185" i="27"/>
  <c r="I182" i="27"/>
  <c r="I180" i="27"/>
  <c r="I179" i="27"/>
  <c r="I178" i="27"/>
  <c r="I175" i="27"/>
  <c r="I174" i="27"/>
  <c r="I173" i="27"/>
  <c r="I172" i="27"/>
  <c r="I171" i="27"/>
  <c r="I168" i="27"/>
  <c r="I167" i="27"/>
  <c r="I166" i="27"/>
  <c r="I164" i="27"/>
  <c r="I163" i="27"/>
  <c r="I162" i="27"/>
  <c r="I160" i="27"/>
  <c r="I159" i="27"/>
  <c r="I156" i="27"/>
  <c r="I154" i="27"/>
  <c r="I153" i="27"/>
  <c r="I152" i="27"/>
  <c r="I151" i="27"/>
  <c r="I150" i="27"/>
  <c r="I149" i="27"/>
  <c r="I148" i="27"/>
  <c r="I147" i="27"/>
  <c r="I146" i="27"/>
  <c r="I143" i="27"/>
  <c r="I141" i="27"/>
  <c r="I140" i="27"/>
  <c r="I139" i="27"/>
  <c r="I138" i="27"/>
  <c r="I137" i="27"/>
  <c r="I135" i="27"/>
  <c r="I133" i="27"/>
  <c r="I131" i="27"/>
  <c r="I129" i="27"/>
  <c r="I127" i="27"/>
  <c r="I125" i="27"/>
  <c r="I122" i="27"/>
  <c r="I121" i="27"/>
  <c r="I120" i="27"/>
  <c r="I119" i="27"/>
  <c r="I118" i="27"/>
  <c r="I117" i="27"/>
  <c r="I116" i="27"/>
  <c r="I115" i="27"/>
  <c r="I114" i="27"/>
  <c r="I113" i="27"/>
  <c r="I112" i="27"/>
  <c r="I111" i="27"/>
  <c r="I110" i="27"/>
  <c r="I108" i="27"/>
  <c r="I107" i="27"/>
  <c r="I106" i="27"/>
  <c r="I105" i="27"/>
  <c r="I104" i="27"/>
  <c r="I103" i="27"/>
  <c r="I102" i="27"/>
  <c r="I101" i="27"/>
  <c r="I100" i="27"/>
  <c r="I99" i="27"/>
  <c r="I98" i="27"/>
  <c r="I96" i="27"/>
  <c r="I95" i="27"/>
  <c r="I94" i="27"/>
  <c r="I93" i="27"/>
  <c r="I92" i="27"/>
  <c r="I88" i="27"/>
  <c r="I86" i="27"/>
  <c r="I84" i="27"/>
  <c r="I83" i="27"/>
  <c r="I82" i="27"/>
  <c r="I80" i="27"/>
  <c r="I74" i="27"/>
  <c r="I73" i="27"/>
  <c r="I71" i="27"/>
  <c r="I70" i="27"/>
  <c r="I68" i="27"/>
  <c r="I67" i="27"/>
  <c r="I65" i="27"/>
  <c r="I64" i="27"/>
  <c r="I58" i="27"/>
  <c r="I57" i="27"/>
  <c r="I55" i="27"/>
  <c r="I52" i="27"/>
  <c r="I51" i="27"/>
  <c r="I49" i="27"/>
  <c r="I47" i="27"/>
  <c r="I46" i="27"/>
  <c r="I44" i="27"/>
  <c r="I43" i="27"/>
  <c r="I42" i="27"/>
  <c r="I41" i="27"/>
  <c r="I40" i="27"/>
  <c r="I37" i="27"/>
  <c r="I36" i="27"/>
  <c r="I35" i="27"/>
  <c r="I34" i="27"/>
  <c r="I32" i="27"/>
  <c r="I31" i="27"/>
  <c r="I30" i="27"/>
  <c r="I28" i="27"/>
  <c r="I26" i="27"/>
  <c r="I24" i="27"/>
  <c r="I21" i="27"/>
  <c r="I20" i="27"/>
  <c r="D278" i="27"/>
  <c r="F278" i="27" s="1"/>
  <c r="D276" i="27"/>
  <c r="F276" i="27" s="1"/>
  <c r="D275" i="27"/>
  <c r="D273" i="27" s="1"/>
  <c r="F274" i="27"/>
  <c r="E274" i="27"/>
  <c r="D274" i="27"/>
  <c r="D272" i="27"/>
  <c r="F272" i="27" s="1"/>
  <c r="D270" i="27"/>
  <c r="F270" i="27" s="1"/>
  <c r="D268" i="27"/>
  <c r="F268" i="27" s="1"/>
  <c r="D265" i="27"/>
  <c r="F265" i="27" s="1"/>
  <c r="D262" i="27"/>
  <c r="F262" i="27" s="1"/>
  <c r="D260" i="27"/>
  <c r="F260" i="27" s="1"/>
  <c r="D258" i="27"/>
  <c r="E258" i="27" s="1"/>
  <c r="D257" i="27"/>
  <c r="F257" i="27" s="1"/>
  <c r="D256" i="27"/>
  <c r="F256" i="27" s="1"/>
  <c r="D253" i="27"/>
  <c r="E253" i="27" s="1"/>
  <c r="D251" i="27"/>
  <c r="F251" i="27" s="1"/>
  <c r="D249" i="27"/>
  <c r="F249" i="27" s="1"/>
  <c r="D248" i="27"/>
  <c r="F248" i="27" s="1"/>
  <c r="D247" i="27"/>
  <c r="F247" i="27" s="1"/>
  <c r="D244" i="27"/>
  <c r="F244" i="27" s="1"/>
  <c r="D243" i="27"/>
  <c r="F243" i="27" s="1"/>
  <c r="D242" i="27"/>
  <c r="F242" i="27" s="1"/>
  <c r="D240" i="27"/>
  <c r="E240" i="27" s="1"/>
  <c r="D239" i="27"/>
  <c r="F239" i="27" s="1"/>
  <c r="D238" i="27"/>
  <c r="F238" i="27" s="1"/>
  <c r="D237" i="27"/>
  <c r="F237" i="27" s="1"/>
  <c r="D236" i="27"/>
  <c r="F236" i="27" s="1"/>
  <c r="D232" i="27"/>
  <c r="E232" i="27" s="1"/>
  <c r="F230" i="27"/>
  <c r="D230" i="27"/>
  <c r="E230" i="27" s="1"/>
  <c r="D229" i="27"/>
  <c r="F229" i="27" s="1"/>
  <c r="F227" i="27"/>
  <c r="D227" i="27"/>
  <c r="E227" i="27" s="1"/>
  <c r="D226" i="27"/>
  <c r="F226" i="27" s="1"/>
  <c r="D224" i="27"/>
  <c r="F224" i="27" s="1"/>
  <c r="E221" i="27"/>
  <c r="D221" i="27"/>
  <c r="F221" i="27" s="1"/>
  <c r="D219" i="27"/>
  <c r="F219" i="27" s="1"/>
  <c r="D216" i="27"/>
  <c r="E216" i="27" s="1"/>
  <c r="D213" i="27"/>
  <c r="F213" i="27" s="1"/>
  <c r="D211" i="27"/>
  <c r="F211" i="27" s="1"/>
  <c r="D210" i="27"/>
  <c r="F210" i="27" s="1"/>
  <c r="D209" i="27"/>
  <c r="F209" i="27" s="1"/>
  <c r="D208" i="27"/>
  <c r="F208" i="27" s="1"/>
  <c r="D207" i="27"/>
  <c r="F207" i="27" s="1"/>
  <c r="F206" i="27"/>
  <c r="D206" i="27"/>
  <c r="E206" i="27" s="1"/>
  <c r="D205" i="27"/>
  <c r="E205" i="27" s="1"/>
  <c r="D204" i="27"/>
  <c r="E204" i="27" s="1"/>
  <c r="D202" i="27"/>
  <c r="F202" i="27" s="1"/>
  <c r="D200" i="27"/>
  <c r="F200" i="27" s="1"/>
  <c r="D199" i="27"/>
  <c r="F199" i="27" s="1"/>
  <c r="D198" i="27"/>
  <c r="E198" i="27" s="1"/>
  <c r="D197" i="27"/>
  <c r="F197" i="27" s="1"/>
  <c r="D196" i="27"/>
  <c r="E196" i="27" s="1"/>
  <c r="D194" i="27"/>
  <c r="F194" i="27" s="1"/>
  <c r="D193" i="27"/>
  <c r="F193" i="27" s="1"/>
  <c r="F192" i="27"/>
  <c r="D192" i="27"/>
  <c r="E192" i="27" s="1"/>
  <c r="D187" i="27"/>
  <c r="E187" i="27" s="1"/>
  <c r="D186" i="27"/>
  <c r="E186" i="27" s="1"/>
  <c r="D185" i="27"/>
  <c r="F185" i="27" s="1"/>
  <c r="D182" i="27"/>
  <c r="F182" i="27" s="1"/>
  <c r="D180" i="27"/>
  <c r="F180" i="27" s="1"/>
  <c r="D179" i="27"/>
  <c r="F179" i="27" s="1"/>
  <c r="F178" i="27"/>
  <c r="D178" i="27"/>
  <c r="E178" i="27" s="1"/>
  <c r="F175" i="27"/>
  <c r="D175" i="27"/>
  <c r="E175" i="27" s="1"/>
  <c r="D174" i="27"/>
  <c r="F174" i="27" s="1"/>
  <c r="D173" i="27"/>
  <c r="F173" i="27" s="1"/>
  <c r="D172" i="27"/>
  <c r="E172" i="27" s="1"/>
  <c r="D171" i="27"/>
  <c r="F171" i="27" s="1"/>
  <c r="D168" i="27"/>
  <c r="F168" i="27" s="1"/>
  <c r="D167" i="27"/>
  <c r="F167" i="27" s="1"/>
  <c r="D166" i="27"/>
  <c r="F166" i="27" s="1"/>
  <c r="D164" i="27"/>
  <c r="F164" i="27" s="1"/>
  <c r="D163" i="27"/>
  <c r="F163" i="27" s="1"/>
  <c r="D162" i="27"/>
  <c r="F162" i="27" s="1"/>
  <c r="D161" i="27"/>
  <c r="F161" i="27" s="1"/>
  <c r="D160" i="27"/>
  <c r="F160" i="27" s="1"/>
  <c r="D159" i="27"/>
  <c r="E159" i="27" s="1"/>
  <c r="D156" i="27"/>
  <c r="F156" i="27" s="1"/>
  <c r="D154" i="27"/>
  <c r="F154" i="27" s="1"/>
  <c r="D153" i="27"/>
  <c r="F153" i="27" s="1"/>
  <c r="D152" i="27"/>
  <c r="F152" i="27" s="1"/>
  <c r="F151" i="27"/>
  <c r="D151" i="27"/>
  <c r="E151" i="27" s="1"/>
  <c r="D150" i="27"/>
  <c r="F150" i="27" s="1"/>
  <c r="D149" i="27"/>
  <c r="E149" i="27" s="1"/>
  <c r="D148" i="27"/>
  <c r="F148" i="27" s="1"/>
  <c r="D147" i="27"/>
  <c r="E147" i="27" s="1"/>
  <c r="D146" i="27"/>
  <c r="F146" i="27" s="1"/>
  <c r="D143" i="27"/>
  <c r="F143" i="27" s="1"/>
  <c r="D141" i="27"/>
  <c r="F141" i="27" s="1"/>
  <c r="D140" i="27"/>
  <c r="F140" i="27" s="1"/>
  <c r="D139" i="27"/>
  <c r="F139" i="27" s="1"/>
  <c r="D138" i="27"/>
  <c r="E138" i="27" s="1"/>
  <c r="D137" i="27"/>
  <c r="F137" i="27" s="1"/>
  <c r="D135" i="27"/>
  <c r="F135" i="27" s="1"/>
  <c r="D133" i="27"/>
  <c r="D131" i="27"/>
  <c r="D129" i="27"/>
  <c r="E129" i="27" s="1"/>
  <c r="D127" i="27"/>
  <c r="F127" i="27" s="1"/>
  <c r="D125" i="27"/>
  <c r="F125" i="27" s="1"/>
  <c r="D121" i="27"/>
  <c r="F121" i="27" s="1"/>
  <c r="D120" i="27"/>
  <c r="F120" i="27" s="1"/>
  <c r="D119" i="27"/>
  <c r="F119" i="27" s="1"/>
  <c r="D118" i="27"/>
  <c r="F118" i="27" s="1"/>
  <c r="D117" i="27"/>
  <c r="F117" i="27" s="1"/>
  <c r="D116" i="27"/>
  <c r="E116" i="27" s="1"/>
  <c r="D115" i="27"/>
  <c r="F115" i="27" s="1"/>
  <c r="D114" i="27"/>
  <c r="E114" i="27" s="1"/>
  <c r="D113" i="27"/>
  <c r="F113" i="27" s="1"/>
  <c r="D112" i="27"/>
  <c r="F112" i="27" s="1"/>
  <c r="D111" i="27"/>
  <c r="F111" i="27" s="1"/>
  <c r="E110" i="27"/>
  <c r="D110" i="27"/>
  <c r="F110" i="27" s="1"/>
  <c r="D108" i="27"/>
  <c r="F108" i="27" s="1"/>
  <c r="D107" i="27"/>
  <c r="E107" i="27" s="1"/>
  <c r="D106" i="27"/>
  <c r="F106" i="27" s="1"/>
  <c r="D105" i="27"/>
  <c r="F105" i="27" s="1"/>
  <c r="D104" i="27"/>
  <c r="F104" i="27" s="1"/>
  <c r="D103" i="27"/>
  <c r="F103" i="27" s="1"/>
  <c r="D102" i="27"/>
  <c r="F102" i="27" s="1"/>
  <c r="D101" i="27"/>
  <c r="E101" i="27" s="1"/>
  <c r="D100" i="27"/>
  <c r="D99" i="27"/>
  <c r="F99" i="27" s="1"/>
  <c r="D98" i="27"/>
  <c r="F98" i="27" s="1"/>
  <c r="D96" i="27"/>
  <c r="F96" i="27" s="1"/>
  <c r="D95" i="27"/>
  <c r="E95" i="27" s="1"/>
  <c r="D94" i="27"/>
  <c r="F94" i="27" s="1"/>
  <c r="D93" i="27"/>
  <c r="F93" i="27" s="1"/>
  <c r="D92" i="27"/>
  <c r="E92" i="27" s="1"/>
  <c r="D88" i="27"/>
  <c r="E88" i="27" s="1"/>
  <c r="E86" i="27"/>
  <c r="D86" i="27"/>
  <c r="F86" i="27" s="1"/>
  <c r="D84" i="27"/>
  <c r="F84" i="27" s="1"/>
  <c r="D83" i="27"/>
  <c r="E83" i="27" s="1"/>
  <c r="D82" i="27"/>
  <c r="E82" i="27" s="1"/>
  <c r="D80" i="27"/>
  <c r="F80" i="27" s="1"/>
  <c r="D74" i="27"/>
  <c r="F74" i="27" s="1"/>
  <c r="D73" i="27"/>
  <c r="F73" i="27" s="1"/>
  <c r="D71" i="27"/>
  <c r="F71" i="27" s="1"/>
  <c r="D70" i="27"/>
  <c r="F70" i="27" s="1"/>
  <c r="D68" i="27"/>
  <c r="F68" i="27" s="1"/>
  <c r="D67" i="27"/>
  <c r="E67" i="27" s="1"/>
  <c r="D65" i="27"/>
  <c r="F65" i="27" s="1"/>
  <c r="D64" i="27"/>
  <c r="F64" i="27" s="1"/>
  <c r="D52" i="27"/>
  <c r="E52" i="27" s="1"/>
  <c r="D51" i="27"/>
  <c r="F51" i="27" s="1"/>
  <c r="D49" i="27"/>
  <c r="F49" i="27" s="1"/>
  <c r="D47" i="27"/>
  <c r="F47" i="27" s="1"/>
  <c r="D46" i="27"/>
  <c r="F46" i="27" s="1"/>
  <c r="D44" i="27"/>
  <c r="E44" i="27" s="1"/>
  <c r="D43" i="27"/>
  <c r="F43" i="27" s="1"/>
  <c r="D42" i="27"/>
  <c r="F42" i="27" s="1"/>
  <c r="D41" i="27"/>
  <c r="E41" i="27" s="1"/>
  <c r="D40" i="27"/>
  <c r="F40" i="27" s="1"/>
  <c r="D37" i="27"/>
  <c r="F37" i="27" s="1"/>
  <c r="D36" i="27"/>
  <c r="F36" i="27" s="1"/>
  <c r="D35" i="27"/>
  <c r="F35" i="27" s="1"/>
  <c r="D34" i="27"/>
  <c r="E34" i="27" s="1"/>
  <c r="D32" i="27"/>
  <c r="F32" i="27" s="1"/>
  <c r="D31" i="27"/>
  <c r="F31" i="27" s="1"/>
  <c r="E30" i="27"/>
  <c r="D30" i="27"/>
  <c r="F30" i="27" s="1"/>
  <c r="D28" i="27"/>
  <c r="E28" i="27" s="1"/>
  <c r="D26" i="27"/>
  <c r="F26" i="27" s="1"/>
  <c r="G273" i="27"/>
  <c r="H273" i="27"/>
  <c r="I273" i="27" s="1"/>
  <c r="C273" i="27"/>
  <c r="G184" i="27"/>
  <c r="H184" i="27"/>
  <c r="C184" i="27"/>
  <c r="E106" i="27" l="1"/>
  <c r="E239" i="27"/>
  <c r="E115" i="27"/>
  <c r="F129" i="27"/>
  <c r="F52" i="27"/>
  <c r="F196" i="27"/>
  <c r="E278" i="27"/>
  <c r="F159" i="27"/>
  <c r="E139" i="27"/>
  <c r="E96" i="27"/>
  <c r="I184" i="27"/>
  <c r="E26" i="27"/>
  <c r="E32" i="27"/>
  <c r="E35" i="27"/>
  <c r="E104" i="27"/>
  <c r="E111" i="27"/>
  <c r="E117" i="27"/>
  <c r="F82" i="27"/>
  <c r="F101" i="27"/>
  <c r="F114" i="27"/>
  <c r="E164" i="27"/>
  <c r="E168" i="27"/>
  <c r="E127" i="27"/>
  <c r="F83" i="27"/>
  <c r="F67" i="27"/>
  <c r="E68" i="27"/>
  <c r="F92" i="27"/>
  <c r="E94" i="27"/>
  <c r="F28" i="27"/>
  <c r="F34" i="27"/>
  <c r="F41" i="27"/>
  <c r="F116" i="27"/>
  <c r="E137" i="27"/>
  <c r="E141" i="27"/>
  <c r="E152" i="27"/>
  <c r="F198" i="27"/>
  <c r="E236" i="27"/>
  <c r="F240" i="27"/>
  <c r="F88" i="27"/>
  <c r="E210" i="27"/>
  <c r="F253" i="27"/>
  <c r="E256" i="27"/>
  <c r="E43" i="27"/>
  <c r="E105" i="27"/>
  <c r="F138" i="27"/>
  <c r="F149" i="27"/>
  <c r="E153" i="27"/>
  <c r="E156" i="27"/>
  <c r="E161" i="27"/>
  <c r="E166" i="27"/>
  <c r="F172" i="27"/>
  <c r="E185" i="27"/>
  <c r="E200" i="27"/>
  <c r="E208" i="27"/>
  <c r="E226" i="27"/>
  <c r="E237" i="27"/>
  <c r="E242" i="27"/>
  <c r="E40" i="27"/>
  <c r="E47" i="27"/>
  <c r="E84" i="27"/>
  <c r="E93" i="27"/>
  <c r="E197" i="27"/>
  <c r="F216" i="27"/>
  <c r="F232" i="27"/>
  <c r="E247" i="27"/>
  <c r="F258" i="27"/>
  <c r="E268" i="27"/>
  <c r="E272" i="27"/>
  <c r="E276" i="27"/>
  <c r="E103" i="27"/>
  <c r="E118" i="27"/>
  <c r="E173" i="27"/>
  <c r="E98" i="27"/>
  <c r="E146" i="27"/>
  <c r="E154" i="27"/>
  <c r="E162" i="27"/>
  <c r="F187" i="27"/>
  <c r="F205" i="27"/>
  <c r="E209" i="27"/>
  <c r="E270" i="27"/>
  <c r="E119" i="27"/>
  <c r="F275" i="27"/>
  <c r="F273" i="27" s="1"/>
  <c r="E275" i="27"/>
  <c r="E273" i="27" s="1"/>
  <c r="E265" i="27"/>
  <c r="E262" i="27"/>
  <c r="E260" i="27"/>
  <c r="E257" i="27"/>
  <c r="E251" i="27"/>
  <c r="E248" i="27"/>
  <c r="E249" i="27"/>
  <c r="E243" i="27"/>
  <c r="E244" i="27"/>
  <c r="E238" i="27"/>
  <c r="E229" i="27"/>
  <c r="E224" i="27"/>
  <c r="E219" i="27"/>
  <c r="E213" i="27"/>
  <c r="F204" i="27"/>
  <c r="E207" i="27"/>
  <c r="E211" i="27"/>
  <c r="E202" i="27"/>
  <c r="E199" i="27"/>
  <c r="E193" i="27"/>
  <c r="E194" i="27"/>
  <c r="F186" i="27"/>
  <c r="E182" i="27"/>
  <c r="E179" i="27"/>
  <c r="E180" i="27"/>
  <c r="E171" i="27"/>
  <c r="E174" i="27"/>
  <c r="E167" i="27"/>
  <c r="E160" i="27"/>
  <c r="E163" i="27"/>
  <c r="F147" i="27"/>
  <c r="E150" i="27"/>
  <c r="E148" i="27"/>
  <c r="E143" i="27"/>
  <c r="E140" i="27"/>
  <c r="E135" i="27"/>
  <c r="E125" i="27"/>
  <c r="E112" i="27"/>
  <c r="E120" i="27"/>
  <c r="E113" i="27"/>
  <c r="E121" i="27"/>
  <c r="E99" i="27"/>
  <c r="E102" i="27"/>
  <c r="F107" i="27"/>
  <c r="E108" i="27"/>
  <c r="F95" i="27"/>
  <c r="E80" i="27"/>
  <c r="E73" i="27"/>
  <c r="E74" i="27"/>
  <c r="E70" i="27"/>
  <c r="E71" i="27"/>
  <c r="E64" i="27"/>
  <c r="E65" i="27"/>
  <c r="E51" i="27"/>
  <c r="E49" i="27"/>
  <c r="E46" i="27"/>
  <c r="F44" i="27"/>
  <c r="E42" i="27"/>
  <c r="E36" i="27"/>
  <c r="E37" i="27"/>
  <c r="E31" i="27"/>
  <c r="D184" i="27"/>
  <c r="E184" i="27"/>
  <c r="F184" i="27" l="1"/>
  <c r="H136" i="27" l="1"/>
  <c r="C136" i="27"/>
  <c r="G109" i="27" l="1"/>
  <c r="C131" i="27" l="1"/>
  <c r="E131" i="27" l="1"/>
  <c r="F131" i="27"/>
  <c r="C130" i="27"/>
  <c r="C126" i="27"/>
  <c r="C183" i="27"/>
  <c r="C170" i="27"/>
  <c r="C133" i="27"/>
  <c r="C100" i="27"/>
  <c r="E100" i="27" l="1"/>
  <c r="F100" i="27"/>
  <c r="F133" i="27"/>
  <c r="E133" i="27"/>
  <c r="C109" i="27" l="1"/>
  <c r="G195" i="27" l="1"/>
  <c r="H195" i="27"/>
  <c r="I195" i="27" s="1"/>
  <c r="C195" i="27"/>
  <c r="K200" i="27"/>
  <c r="J200" i="27"/>
  <c r="L200" i="27" l="1"/>
  <c r="M200" i="27" s="1"/>
  <c r="L202" i="27" l="1"/>
  <c r="F201" i="27" l="1"/>
  <c r="L17" i="27" l="1"/>
  <c r="L18" i="27"/>
  <c r="C19" i="27"/>
  <c r="K19" i="27" s="1"/>
  <c r="G19" i="27"/>
  <c r="D20" i="27"/>
  <c r="H19" i="27"/>
  <c r="J20" i="27"/>
  <c r="K20" i="27"/>
  <c r="D21" i="27"/>
  <c r="E21" i="27" s="1"/>
  <c r="J21" i="27"/>
  <c r="K21" i="27"/>
  <c r="C23" i="27"/>
  <c r="K23" i="27" s="1"/>
  <c r="G23" i="27"/>
  <c r="H23" i="27"/>
  <c r="I23" i="27" s="1"/>
  <c r="D24" i="27"/>
  <c r="D23" i="27" s="1"/>
  <c r="J24" i="27"/>
  <c r="K24" i="27"/>
  <c r="C25" i="27"/>
  <c r="K25" i="27" s="1"/>
  <c r="G25" i="27"/>
  <c r="H25" i="27"/>
  <c r="E25" i="27"/>
  <c r="J26" i="27"/>
  <c r="K26" i="27"/>
  <c r="C27" i="27"/>
  <c r="D316" i="27" s="1"/>
  <c r="H316" i="27" s="1"/>
  <c r="G27" i="27"/>
  <c r="H27" i="27"/>
  <c r="E27" i="27"/>
  <c r="J28" i="27"/>
  <c r="K28" i="27"/>
  <c r="C29" i="27"/>
  <c r="K29" i="27" s="1"/>
  <c r="G29" i="27"/>
  <c r="H29" i="27"/>
  <c r="J30" i="27"/>
  <c r="K30" i="27"/>
  <c r="J31" i="27"/>
  <c r="K31" i="27"/>
  <c r="J32" i="27"/>
  <c r="K32" i="27"/>
  <c r="C33" i="27"/>
  <c r="D318" i="27" s="1"/>
  <c r="G33" i="27"/>
  <c r="H33" i="27"/>
  <c r="J34" i="27"/>
  <c r="K34" i="27"/>
  <c r="J35" i="27"/>
  <c r="K35" i="27"/>
  <c r="J36" i="27"/>
  <c r="K36" i="27"/>
  <c r="J37" i="27"/>
  <c r="K37" i="27"/>
  <c r="C39" i="27"/>
  <c r="D320" i="27" s="1"/>
  <c r="H320" i="27" s="1"/>
  <c r="G39" i="27"/>
  <c r="H39" i="27"/>
  <c r="I39" i="27" s="1"/>
  <c r="J40" i="27"/>
  <c r="K40" i="27"/>
  <c r="J41" i="27"/>
  <c r="K41" i="27"/>
  <c r="J42" i="27"/>
  <c r="K42" i="27"/>
  <c r="J43" i="27"/>
  <c r="K43" i="27"/>
  <c r="J44" i="27"/>
  <c r="K44" i="27"/>
  <c r="C45" i="27"/>
  <c r="K45" i="27" s="1"/>
  <c r="G45" i="27"/>
  <c r="H45" i="27"/>
  <c r="J46" i="27"/>
  <c r="K46" i="27"/>
  <c r="J47" i="27"/>
  <c r="K47" i="27"/>
  <c r="J49" i="27"/>
  <c r="K49" i="27"/>
  <c r="C50" i="27"/>
  <c r="K50" i="27" s="1"/>
  <c r="G50" i="27"/>
  <c r="H50" i="27"/>
  <c r="J51" i="27"/>
  <c r="K51" i="27"/>
  <c r="J52" i="27"/>
  <c r="K52" i="27"/>
  <c r="C54" i="27"/>
  <c r="C53" i="27" s="1"/>
  <c r="G54" i="27"/>
  <c r="G53" i="27" s="1"/>
  <c r="H54" i="27"/>
  <c r="D55" i="27"/>
  <c r="E55" i="27" s="1"/>
  <c r="E54" i="27" s="1"/>
  <c r="E53" i="27" s="1"/>
  <c r="G56" i="27"/>
  <c r="H56" i="27"/>
  <c r="I56" i="27" s="1"/>
  <c r="C57" i="27"/>
  <c r="C56" i="27" s="1"/>
  <c r="D58" i="27"/>
  <c r="E58" i="27" s="1"/>
  <c r="E57" i="27" s="1"/>
  <c r="E56" i="27" s="1"/>
  <c r="L61" i="27"/>
  <c r="L62" i="27"/>
  <c r="C63" i="27"/>
  <c r="G63" i="27"/>
  <c r="H63" i="27"/>
  <c r="J64" i="27"/>
  <c r="K64" i="27"/>
  <c r="J65" i="27"/>
  <c r="K65" i="27"/>
  <c r="C66" i="27"/>
  <c r="K66" i="27" s="1"/>
  <c r="G66" i="27"/>
  <c r="H66" i="27"/>
  <c r="J67" i="27"/>
  <c r="K67" i="27"/>
  <c r="J68" i="27"/>
  <c r="K68" i="27"/>
  <c r="C69" i="27"/>
  <c r="K69" i="27" s="1"/>
  <c r="G69" i="27"/>
  <c r="H69" i="27"/>
  <c r="J70" i="27"/>
  <c r="K70" i="27"/>
  <c r="J71" i="27"/>
  <c r="K71" i="27"/>
  <c r="C72" i="27"/>
  <c r="G72" i="27"/>
  <c r="H72" i="27"/>
  <c r="L76" i="27"/>
  <c r="L77" i="27"/>
  <c r="C79" i="27"/>
  <c r="K79" i="27" s="1"/>
  <c r="G79" i="27"/>
  <c r="H79" i="27"/>
  <c r="D79" i="27"/>
  <c r="J80" i="27"/>
  <c r="K80" i="27"/>
  <c r="C81" i="27"/>
  <c r="K81" i="27" s="1"/>
  <c r="G81" i="27"/>
  <c r="H81" i="27"/>
  <c r="J82" i="27"/>
  <c r="K82" i="27"/>
  <c r="J83" i="27"/>
  <c r="K83" i="27"/>
  <c r="J84" i="27"/>
  <c r="K84" i="27"/>
  <c r="C85" i="27"/>
  <c r="D327" i="27" s="1"/>
  <c r="G85" i="27"/>
  <c r="H85" i="27"/>
  <c r="I85" i="27" s="1"/>
  <c r="D85" i="27"/>
  <c r="J86" i="27"/>
  <c r="K86" i="27"/>
  <c r="C87" i="27"/>
  <c r="K87" i="27" s="1"/>
  <c r="G87" i="27"/>
  <c r="H87" i="27"/>
  <c r="E87" i="27"/>
  <c r="J88" i="27"/>
  <c r="K88" i="27"/>
  <c r="C89" i="27"/>
  <c r="K89" i="27" s="1"/>
  <c r="G89" i="27"/>
  <c r="H89" i="27"/>
  <c r="C90" i="27"/>
  <c r="D329" i="27" s="1"/>
  <c r="H329" i="27" s="1"/>
  <c r="G90" i="27"/>
  <c r="H90" i="27"/>
  <c r="C91" i="27"/>
  <c r="K91" i="27" s="1"/>
  <c r="G91" i="27"/>
  <c r="H91" i="27"/>
  <c r="J92" i="27"/>
  <c r="K92" i="27"/>
  <c r="J93" i="27"/>
  <c r="K93" i="27"/>
  <c r="J94" i="27"/>
  <c r="K94" i="27"/>
  <c r="J96" i="27"/>
  <c r="K96" i="27"/>
  <c r="C97" i="27"/>
  <c r="G97" i="27"/>
  <c r="H97" i="27"/>
  <c r="J98" i="27"/>
  <c r="K98" i="27"/>
  <c r="J100" i="27"/>
  <c r="K100" i="27"/>
  <c r="J101" i="27"/>
  <c r="K101" i="27"/>
  <c r="J103" i="27"/>
  <c r="K103" i="27"/>
  <c r="J104" i="27"/>
  <c r="K104" i="27"/>
  <c r="J105" i="27"/>
  <c r="K105" i="27"/>
  <c r="J106" i="27"/>
  <c r="K106" i="27"/>
  <c r="J107" i="27"/>
  <c r="K107" i="27"/>
  <c r="J108" i="27"/>
  <c r="K108" i="27"/>
  <c r="K109" i="27"/>
  <c r="H109" i="27"/>
  <c r="I109" i="27" s="1"/>
  <c r="J110" i="27"/>
  <c r="K110" i="27"/>
  <c r="J111" i="27"/>
  <c r="K111" i="27"/>
  <c r="J112" i="27"/>
  <c r="K112" i="27"/>
  <c r="J114" i="27"/>
  <c r="K114" i="27"/>
  <c r="J115" i="27"/>
  <c r="K115" i="27"/>
  <c r="J116" i="27"/>
  <c r="K116" i="27"/>
  <c r="J118" i="27"/>
  <c r="K118" i="27"/>
  <c r="J119" i="27"/>
  <c r="K119" i="27"/>
  <c r="L120" i="27"/>
  <c r="J121" i="27"/>
  <c r="K121" i="27"/>
  <c r="D122" i="27"/>
  <c r="J122" i="27"/>
  <c r="K122" i="27"/>
  <c r="C124" i="27"/>
  <c r="K124" i="27" s="1"/>
  <c r="G124" i="27"/>
  <c r="H124" i="27"/>
  <c r="D124" i="27"/>
  <c r="J125" i="27"/>
  <c r="K125" i="27"/>
  <c r="K126" i="27"/>
  <c r="G126" i="27"/>
  <c r="H126" i="27"/>
  <c r="E126" i="27"/>
  <c r="J127" i="27"/>
  <c r="K127" i="27"/>
  <c r="C128" i="27"/>
  <c r="K128" i="27" s="1"/>
  <c r="G128" i="27"/>
  <c r="H128" i="27"/>
  <c r="D128" i="27"/>
  <c r="J129" i="27"/>
  <c r="K129" i="27"/>
  <c r="K130" i="27"/>
  <c r="G130" i="27"/>
  <c r="H130" i="27"/>
  <c r="E130" i="27"/>
  <c r="J131" i="27"/>
  <c r="K131" i="27"/>
  <c r="C132" i="27"/>
  <c r="D343" i="27" s="1"/>
  <c r="H343" i="27" s="1"/>
  <c r="G132" i="27"/>
  <c r="H132" i="27"/>
  <c r="D132" i="27"/>
  <c r="J133" i="27"/>
  <c r="K133" i="27"/>
  <c r="C134" i="27"/>
  <c r="D344" i="27" s="1"/>
  <c r="G134" i="27"/>
  <c r="H134" i="27"/>
  <c r="I134" i="27" s="1"/>
  <c r="D134" i="27"/>
  <c r="J135" i="27"/>
  <c r="K135" i="27"/>
  <c r="K136" i="27"/>
  <c r="G136" i="27"/>
  <c r="I136" i="27" s="1"/>
  <c r="J137" i="27"/>
  <c r="K137" i="27"/>
  <c r="J138" i="27"/>
  <c r="K138" i="27"/>
  <c r="J139" i="27"/>
  <c r="K139" i="27"/>
  <c r="C142" i="27"/>
  <c r="K142" i="27" s="1"/>
  <c r="G142" i="27"/>
  <c r="H142" i="27"/>
  <c r="J143" i="27"/>
  <c r="K143" i="27"/>
  <c r="C145" i="27"/>
  <c r="G145" i="27"/>
  <c r="H145" i="27"/>
  <c r="J146" i="27"/>
  <c r="K146" i="27"/>
  <c r="J147" i="27"/>
  <c r="K147" i="27"/>
  <c r="J148" i="27"/>
  <c r="K148" i="27"/>
  <c r="J149" i="27"/>
  <c r="K149" i="27"/>
  <c r="J150" i="27"/>
  <c r="K150" i="27"/>
  <c r="J151" i="27"/>
  <c r="K151" i="27"/>
  <c r="J153" i="27"/>
  <c r="K153" i="27"/>
  <c r="C155" i="27"/>
  <c r="K155" i="27" s="1"/>
  <c r="G155" i="27"/>
  <c r="H155" i="27"/>
  <c r="I155" i="27" s="1"/>
  <c r="D155" i="27"/>
  <c r="J156" i="27"/>
  <c r="K156" i="27"/>
  <c r="C158" i="27"/>
  <c r="K158" i="27" s="1"/>
  <c r="G158" i="27"/>
  <c r="H158" i="27"/>
  <c r="J159" i="27"/>
  <c r="K159" i="27"/>
  <c r="J160" i="27"/>
  <c r="K160" i="27"/>
  <c r="J161" i="27"/>
  <c r="K161" i="27"/>
  <c r="J163" i="27"/>
  <c r="K163" i="27"/>
  <c r="J164" i="27"/>
  <c r="K164" i="27"/>
  <c r="G165" i="27"/>
  <c r="H165" i="27"/>
  <c r="J166" i="27"/>
  <c r="K166" i="27"/>
  <c r="J167" i="27"/>
  <c r="K167" i="27"/>
  <c r="C165" i="27"/>
  <c r="J168" i="27"/>
  <c r="K168" i="27"/>
  <c r="C169" i="27"/>
  <c r="K169" i="27" s="1"/>
  <c r="G170" i="27"/>
  <c r="H170" i="27"/>
  <c r="H169" i="27" s="1"/>
  <c r="J171" i="27"/>
  <c r="K171" i="27"/>
  <c r="J172" i="27"/>
  <c r="K172" i="27"/>
  <c r="J174" i="27"/>
  <c r="K174" i="27"/>
  <c r="L175" i="27"/>
  <c r="C177" i="27"/>
  <c r="G177" i="27"/>
  <c r="H177" i="27"/>
  <c r="J179" i="27"/>
  <c r="K179" i="27"/>
  <c r="J180" i="27"/>
  <c r="K180" i="27"/>
  <c r="C181" i="27"/>
  <c r="K181" i="27" s="1"/>
  <c r="G181" i="27"/>
  <c r="H181" i="27"/>
  <c r="D181" i="27"/>
  <c r="J182" i="27"/>
  <c r="K182" i="27"/>
  <c r="H183" i="27"/>
  <c r="J186" i="27"/>
  <c r="K186" i="27"/>
  <c r="L187" i="27"/>
  <c r="C191" i="27"/>
  <c r="K191" i="27" s="1"/>
  <c r="G191" i="27"/>
  <c r="H191" i="27"/>
  <c r="J192" i="27"/>
  <c r="K192" i="27"/>
  <c r="J193" i="27"/>
  <c r="K193" i="27"/>
  <c r="J194" i="27"/>
  <c r="K194" i="27"/>
  <c r="J196" i="27"/>
  <c r="K196" i="27"/>
  <c r="L197" i="27"/>
  <c r="J198" i="27"/>
  <c r="K198" i="27"/>
  <c r="J199" i="27"/>
  <c r="K199" i="27"/>
  <c r="C203" i="27"/>
  <c r="C201" i="27" s="1"/>
  <c r="G203" i="27"/>
  <c r="G201" i="27" s="1"/>
  <c r="H203" i="27"/>
  <c r="N203" i="27"/>
  <c r="N201" i="27" s="1"/>
  <c r="O203" i="27"/>
  <c r="O201" i="27" s="1"/>
  <c r="P203" i="27"/>
  <c r="P201" i="27" s="1"/>
  <c r="F203" i="27"/>
  <c r="J205" i="27"/>
  <c r="K205" i="27"/>
  <c r="J210" i="27"/>
  <c r="K210" i="27"/>
  <c r="J211" i="27"/>
  <c r="K211" i="27"/>
  <c r="C212" i="27"/>
  <c r="G212" i="27"/>
  <c r="H212" i="27"/>
  <c r="D212" i="27"/>
  <c r="C215" i="27"/>
  <c r="G215" i="27"/>
  <c r="H215" i="27"/>
  <c r="D215" i="27"/>
  <c r="J216" i="27"/>
  <c r="K216" i="27"/>
  <c r="C220" i="27"/>
  <c r="G220" i="27"/>
  <c r="H220" i="27"/>
  <c r="E220" i="27"/>
  <c r="J221" i="27"/>
  <c r="K221" i="27"/>
  <c r="C223" i="27"/>
  <c r="G223" i="27"/>
  <c r="H223" i="27"/>
  <c r="D223" i="27"/>
  <c r="J224" i="27"/>
  <c r="K224" i="27"/>
  <c r="C225" i="27"/>
  <c r="K225" i="27" s="1"/>
  <c r="G225" i="27"/>
  <c r="H225" i="27"/>
  <c r="J226" i="27"/>
  <c r="K226" i="27"/>
  <c r="C228" i="27"/>
  <c r="K228" i="27" s="1"/>
  <c r="G228" i="27"/>
  <c r="H228" i="27"/>
  <c r="J229" i="27"/>
  <c r="K229" i="27"/>
  <c r="J230" i="27"/>
  <c r="K230" i="27"/>
  <c r="C231" i="27"/>
  <c r="K231" i="27" s="1"/>
  <c r="G231" i="27"/>
  <c r="H231" i="27"/>
  <c r="E231" i="27"/>
  <c r="J232" i="27"/>
  <c r="K232" i="27"/>
  <c r="C235" i="27"/>
  <c r="K235" i="27" s="1"/>
  <c r="G235" i="27"/>
  <c r="H235" i="27"/>
  <c r="J237" i="27"/>
  <c r="K237" i="27"/>
  <c r="J238" i="27"/>
  <c r="K238" i="27"/>
  <c r="J239" i="27"/>
  <c r="K239" i="27"/>
  <c r="J240" i="27"/>
  <c r="K240" i="27"/>
  <c r="C241" i="27"/>
  <c r="F335" i="27" s="1"/>
  <c r="G241" i="27"/>
  <c r="H241" i="27"/>
  <c r="J242" i="27"/>
  <c r="K242" i="27"/>
  <c r="J243" i="27"/>
  <c r="K243" i="27"/>
  <c r="L244" i="27"/>
  <c r="C246" i="27"/>
  <c r="K246" i="27" s="1"/>
  <c r="G246" i="27"/>
  <c r="H246" i="27"/>
  <c r="J247" i="27"/>
  <c r="K247" i="27"/>
  <c r="J248" i="27"/>
  <c r="K248" i="27"/>
  <c r="J249" i="27"/>
  <c r="K249" i="27"/>
  <c r="C250" i="27"/>
  <c r="K250" i="27" s="1"/>
  <c r="G250" i="27"/>
  <c r="H250" i="27"/>
  <c r="E250" i="27"/>
  <c r="J251" i="27"/>
  <c r="K251" i="27"/>
  <c r="C252" i="27"/>
  <c r="G252" i="27"/>
  <c r="H252" i="27"/>
  <c r="D252" i="27"/>
  <c r="J253" i="27"/>
  <c r="K253" i="27"/>
  <c r="C255" i="27"/>
  <c r="K255" i="27" s="1"/>
  <c r="G255" i="27"/>
  <c r="H255" i="27"/>
  <c r="J256" i="27"/>
  <c r="K256" i="27"/>
  <c r="J257" i="27"/>
  <c r="K257" i="27"/>
  <c r="J258" i="27"/>
  <c r="K258" i="27"/>
  <c r="C259" i="27"/>
  <c r="K259" i="27" s="1"/>
  <c r="G259" i="27"/>
  <c r="H259" i="27"/>
  <c r="E259" i="27"/>
  <c r="J260" i="27"/>
  <c r="K260" i="27"/>
  <c r="C261" i="27"/>
  <c r="K261" i="27" s="1"/>
  <c r="G261" i="27"/>
  <c r="H261" i="27"/>
  <c r="D261" i="27"/>
  <c r="J262" i="27"/>
  <c r="K262" i="27"/>
  <c r="C264" i="27"/>
  <c r="C263" i="27" s="1"/>
  <c r="C12" i="27" s="1"/>
  <c r="G264" i="27"/>
  <c r="G13" i="27" s="1"/>
  <c r="H264" i="27"/>
  <c r="F264" i="27"/>
  <c r="F263" i="27" s="1"/>
  <c r="C267" i="27"/>
  <c r="K267" i="27" s="1"/>
  <c r="G267" i="27"/>
  <c r="H267" i="27"/>
  <c r="C269" i="27"/>
  <c r="G269" i="27"/>
  <c r="H269" i="27"/>
  <c r="I269" i="27" s="1"/>
  <c r="D269" i="27"/>
  <c r="J270" i="27"/>
  <c r="K270" i="27"/>
  <c r="C271" i="27"/>
  <c r="G271" i="27"/>
  <c r="H271" i="27"/>
  <c r="D271" i="27"/>
  <c r="J278" i="27"/>
  <c r="K278" i="27"/>
  <c r="G280" i="27"/>
  <c r="I280" i="27" s="1"/>
  <c r="K280" i="27"/>
  <c r="M280" i="27" s="1"/>
  <c r="C283" i="27"/>
  <c r="C282" i="27" s="1"/>
  <c r="G283" i="27"/>
  <c r="G282" i="27" s="1"/>
  <c r="H283" i="27"/>
  <c r="I283" i="27" s="1"/>
  <c r="D284" i="27"/>
  <c r="F284" i="27" s="1"/>
  <c r="J284" i="27"/>
  <c r="K284" i="27"/>
  <c r="M284" i="27" s="1"/>
  <c r="C287" i="27"/>
  <c r="K287" i="27" s="1"/>
  <c r="M287" i="27" s="1"/>
  <c r="G287" i="27"/>
  <c r="H287" i="27"/>
  <c r="D288" i="27"/>
  <c r="F288" i="27" s="1"/>
  <c r="J288" i="27"/>
  <c r="K288" i="27"/>
  <c r="M288" i="27" s="1"/>
  <c r="D289" i="27"/>
  <c r="E289" i="27" s="1"/>
  <c r="J289" i="27"/>
  <c r="K289" i="27"/>
  <c r="M289" i="27" s="1"/>
  <c r="C290" i="27"/>
  <c r="K290" i="27" s="1"/>
  <c r="M290" i="27" s="1"/>
  <c r="G290" i="27"/>
  <c r="H290" i="27"/>
  <c r="D291" i="27"/>
  <c r="J291" i="27"/>
  <c r="K291" i="27"/>
  <c r="M291" i="27" s="1"/>
  <c r="D292" i="27"/>
  <c r="E292" i="27" s="1"/>
  <c r="J292" i="27"/>
  <c r="K292" i="27"/>
  <c r="M292" i="27" s="1"/>
  <c r="C294" i="27"/>
  <c r="G294" i="27"/>
  <c r="H294" i="27"/>
  <c r="I294" i="27" s="1"/>
  <c r="D295" i="27"/>
  <c r="E295" i="27" s="1"/>
  <c r="J295" i="27"/>
  <c r="K295" i="27"/>
  <c r="M295" i="27" s="1"/>
  <c r="D296" i="27"/>
  <c r="F296" i="27" s="1"/>
  <c r="J296" i="27"/>
  <c r="K296" i="27"/>
  <c r="M296" i="27" s="1"/>
  <c r="D297" i="27"/>
  <c r="F297" i="27" s="1"/>
  <c r="J297" i="27"/>
  <c r="K297" i="27"/>
  <c r="M297" i="27" s="1"/>
  <c r="C298" i="27"/>
  <c r="K298" i="27" s="1"/>
  <c r="M298" i="27" s="1"/>
  <c r="G298" i="27"/>
  <c r="H298" i="27"/>
  <c r="D299" i="27"/>
  <c r="F299" i="27" s="1"/>
  <c r="J299" i="27"/>
  <c r="K299" i="27"/>
  <c r="M299" i="27" s="1"/>
  <c r="C301" i="27"/>
  <c r="G301" i="27"/>
  <c r="G300" i="27" s="1"/>
  <c r="H301" i="27"/>
  <c r="I301" i="27" s="1"/>
  <c r="D302" i="27"/>
  <c r="J302" i="27"/>
  <c r="K302" i="27"/>
  <c r="M302" i="27" s="1"/>
  <c r="D303" i="27"/>
  <c r="E303" i="27" s="1"/>
  <c r="J303" i="27"/>
  <c r="K303" i="27"/>
  <c r="M303" i="27" s="1"/>
  <c r="D304" i="27"/>
  <c r="E304" i="27" s="1"/>
  <c r="I304" i="27"/>
  <c r="J304" i="27"/>
  <c r="K304" i="27"/>
  <c r="M304" i="27" s="1"/>
  <c r="C305" i="27"/>
  <c r="K305" i="27" s="1"/>
  <c r="M305" i="27" s="1"/>
  <c r="H305" i="27"/>
  <c r="J305" i="27" s="1"/>
  <c r="D306" i="27"/>
  <c r="E306" i="27" s="1"/>
  <c r="E305" i="27" s="1"/>
  <c r="I306" i="27"/>
  <c r="J306" i="27"/>
  <c r="K306" i="27"/>
  <c r="M306" i="27" s="1"/>
  <c r="K307" i="27"/>
  <c r="M307" i="27" s="1"/>
  <c r="B311" i="27"/>
  <c r="F352" i="27" s="1"/>
  <c r="D311" i="27"/>
  <c r="D352" i="27" s="1"/>
  <c r="B312" i="27"/>
  <c r="F353" i="27" s="1"/>
  <c r="D312" i="27"/>
  <c r="D353" i="27" s="1"/>
  <c r="D313" i="27"/>
  <c r="H313" i="27" s="1"/>
  <c r="D314" i="27"/>
  <c r="H314" i="27" s="1"/>
  <c r="F315" i="27"/>
  <c r="H315" i="27" s="1"/>
  <c r="B317" i="27"/>
  <c r="F317" i="27"/>
  <c r="B319" i="27"/>
  <c r="F319" i="27"/>
  <c r="F322" i="27" s="1"/>
  <c r="H325" i="27"/>
  <c r="D328" i="27"/>
  <c r="H328" i="27" s="1"/>
  <c r="F331" i="27"/>
  <c r="F358" i="27" s="1"/>
  <c r="H336" i="27"/>
  <c r="D337" i="27"/>
  <c r="H337" i="27" s="1"/>
  <c r="H348" i="27"/>
  <c r="H351" i="27"/>
  <c r="F354" i="27"/>
  <c r="F355" i="27"/>
  <c r="F356" i="27"/>
  <c r="D357" i="27"/>
  <c r="D360" i="27"/>
  <c r="D362" i="27"/>
  <c r="D363" i="27"/>
  <c r="F363" i="27"/>
  <c r="F364" i="27"/>
  <c r="F366" i="27"/>
  <c r="F367" i="27"/>
  <c r="F369" i="27"/>
  <c r="F370" i="27"/>
  <c r="F371" i="27"/>
  <c r="F373" i="27"/>
  <c r="I287" i="27" l="1"/>
  <c r="I255" i="27"/>
  <c r="I298" i="27"/>
  <c r="I50" i="27"/>
  <c r="I27" i="27"/>
  <c r="I29" i="27"/>
  <c r="I290" i="27"/>
  <c r="I25" i="27"/>
  <c r="I271" i="27"/>
  <c r="I252" i="27"/>
  <c r="I250" i="27"/>
  <c r="I235" i="27"/>
  <c r="I231" i="27"/>
  <c r="I225" i="27"/>
  <c r="I223" i="27"/>
  <c r="I215" i="27"/>
  <c r="I212" i="27"/>
  <c r="I142" i="27"/>
  <c r="I132" i="27"/>
  <c r="I130" i="27"/>
  <c r="I128" i="27"/>
  <c r="I126" i="27"/>
  <c r="I124" i="27"/>
  <c r="I91" i="27"/>
  <c r="I87" i="27"/>
  <c r="I177" i="27"/>
  <c r="I165" i="27"/>
  <c r="I158" i="27"/>
  <c r="I89" i="27"/>
  <c r="I72" i="27"/>
  <c r="I66" i="27"/>
  <c r="I246" i="27"/>
  <c r="I241" i="27"/>
  <c r="I228" i="27"/>
  <c r="H201" i="27"/>
  <c r="I201" i="27" s="1"/>
  <c r="I203" i="27"/>
  <c r="I191" i="27"/>
  <c r="I145" i="27"/>
  <c r="H218" i="27"/>
  <c r="G218" i="27" s="1"/>
  <c r="G217" i="27" s="1"/>
  <c r="G214" i="27" s="1"/>
  <c r="I220" i="27"/>
  <c r="I19" i="27"/>
  <c r="I267" i="27"/>
  <c r="I259" i="27"/>
  <c r="I181" i="27"/>
  <c r="I79" i="27"/>
  <c r="I261" i="27"/>
  <c r="I170" i="27"/>
  <c r="I90" i="27"/>
  <c r="I81" i="27"/>
  <c r="I63" i="27"/>
  <c r="H263" i="27"/>
  <c r="I264" i="27"/>
  <c r="I97" i="27"/>
  <c r="I69" i="27"/>
  <c r="I54" i="27"/>
  <c r="I45" i="27"/>
  <c r="I33" i="27"/>
  <c r="E85" i="27"/>
  <c r="D330" i="27"/>
  <c r="H330" i="27" s="1"/>
  <c r="E299" i="27"/>
  <c r="E298" i="27" s="1"/>
  <c r="E297" i="27"/>
  <c r="F292" i="27"/>
  <c r="E288" i="27"/>
  <c r="E284" i="27"/>
  <c r="E283" i="27" s="1"/>
  <c r="E282" i="27" s="1"/>
  <c r="E281" i="27" s="1"/>
  <c r="E122" i="27"/>
  <c r="F122" i="27"/>
  <c r="J50" i="27"/>
  <c r="J231" i="27"/>
  <c r="G123" i="27"/>
  <c r="G78" i="27" s="1"/>
  <c r="L207" i="27"/>
  <c r="D183" i="27"/>
  <c r="L183" i="27" s="1"/>
  <c r="C176" i="27"/>
  <c r="C266" i="27"/>
  <c r="C13" i="27" s="1"/>
  <c r="L221" i="27"/>
  <c r="D326" i="27"/>
  <c r="H326" i="27" s="1"/>
  <c r="L35" i="27"/>
  <c r="M35" i="27" s="1"/>
  <c r="L270" i="27"/>
  <c r="M270" i="27" s="1"/>
  <c r="D321" i="27"/>
  <c r="H321" i="27" s="1"/>
  <c r="D339" i="27"/>
  <c r="H339" i="27" s="1"/>
  <c r="K283" i="27"/>
  <c r="M283" i="27" s="1"/>
  <c r="J79" i="27"/>
  <c r="C300" i="27"/>
  <c r="K300" i="27" s="1"/>
  <c r="M300" i="27" s="1"/>
  <c r="L232" i="27"/>
  <c r="M232" i="27" s="1"/>
  <c r="L80" i="27"/>
  <c r="M80" i="27" s="1"/>
  <c r="L24" i="27"/>
  <c r="M24" i="27" s="1"/>
  <c r="F24" i="27"/>
  <c r="J287" i="27"/>
  <c r="D341" i="27"/>
  <c r="H341" i="27" s="1"/>
  <c r="F333" i="27"/>
  <c r="H333" i="27" s="1"/>
  <c r="L272" i="27"/>
  <c r="J218" i="27"/>
  <c r="F79" i="27"/>
  <c r="L164" i="27"/>
  <c r="M164" i="27" s="1"/>
  <c r="H363" i="27"/>
  <c r="F134" i="27"/>
  <c r="L51" i="27"/>
  <c r="M51" i="27" s="1"/>
  <c r="J298" i="27"/>
  <c r="G293" i="27"/>
  <c r="D283" i="27"/>
  <c r="D282" i="27" s="1"/>
  <c r="D281" i="27" s="1"/>
  <c r="E264" i="27"/>
  <c r="E263" i="27" s="1"/>
  <c r="E12" i="27" s="1"/>
  <c r="D264" i="27"/>
  <c r="D263" i="27" s="1"/>
  <c r="D12" i="27" s="1"/>
  <c r="F12" i="27" s="1"/>
  <c r="F303" i="27"/>
  <c r="C293" i="27"/>
  <c r="K293" i="27" s="1"/>
  <c r="M293" i="27" s="1"/>
  <c r="D290" i="27"/>
  <c r="F290" i="27" s="1"/>
  <c r="F357" i="27"/>
  <c r="H357" i="27" s="1"/>
  <c r="K294" i="27"/>
  <c r="M294" i="27" s="1"/>
  <c r="L275" i="27"/>
  <c r="L227" i="27"/>
  <c r="K220" i="27"/>
  <c r="C218" i="27"/>
  <c r="E155" i="27"/>
  <c r="E142" i="27"/>
  <c r="H245" i="27"/>
  <c r="J25" i="27"/>
  <c r="L117" i="27"/>
  <c r="D195" i="27"/>
  <c r="F195" i="27" s="1"/>
  <c r="H353" i="27"/>
  <c r="L118" i="27"/>
  <c r="M118" i="27" s="1"/>
  <c r="J39" i="27"/>
  <c r="D342" i="27"/>
  <c r="K39" i="27"/>
  <c r="L159" i="27"/>
  <c r="M159" i="27" s="1"/>
  <c r="H293" i="27"/>
  <c r="H286" i="27"/>
  <c r="L122" i="27"/>
  <c r="M122" i="27" s="1"/>
  <c r="D301" i="27"/>
  <c r="F291" i="27"/>
  <c r="F368" i="27"/>
  <c r="K301" i="27"/>
  <c r="M301" i="27" s="1"/>
  <c r="E291" i="27"/>
  <c r="E290" i="27" s="1"/>
  <c r="J290" i="27"/>
  <c r="L256" i="27"/>
  <c r="M256" i="27" s="1"/>
  <c r="L247" i="27"/>
  <c r="M247" i="27" s="1"/>
  <c r="H234" i="27"/>
  <c r="L229" i="27"/>
  <c r="M229" i="27" s="1"/>
  <c r="E228" i="27"/>
  <c r="J228" i="27"/>
  <c r="E225" i="27"/>
  <c r="L198" i="27"/>
  <c r="M198" i="27" s="1"/>
  <c r="L162" i="27"/>
  <c r="L161" i="27"/>
  <c r="M161" i="27" s="1"/>
  <c r="K134" i="27"/>
  <c r="L99" i="27"/>
  <c r="L58" i="27"/>
  <c r="F55" i="27"/>
  <c r="E50" i="27"/>
  <c r="L34" i="27"/>
  <c r="M34" i="27" s="1"/>
  <c r="K27" i="27"/>
  <c r="L26" i="27"/>
  <c r="M26" i="27" s="1"/>
  <c r="D63" i="27"/>
  <c r="F63" i="27" s="1"/>
  <c r="L52" i="27"/>
  <c r="M52" i="27" s="1"/>
  <c r="D25" i="27"/>
  <c r="F25" i="27" s="1"/>
  <c r="F302" i="27"/>
  <c r="L257" i="27"/>
  <c r="M257" i="27" s="1"/>
  <c r="L236" i="27"/>
  <c r="I305" i="27"/>
  <c r="E302" i="27"/>
  <c r="E301" i="27" s="1"/>
  <c r="E300" i="27" s="1"/>
  <c r="E296" i="27"/>
  <c r="F289" i="27"/>
  <c r="D287" i="27"/>
  <c r="C286" i="27"/>
  <c r="F271" i="27"/>
  <c r="L268" i="27"/>
  <c r="G266" i="27"/>
  <c r="G245" i="27"/>
  <c r="J246" i="27"/>
  <c r="J241" i="27"/>
  <c r="M221" i="27"/>
  <c r="L208" i="27"/>
  <c r="L186" i="27"/>
  <c r="M186" i="27" s="1"/>
  <c r="K170" i="27"/>
  <c r="E165" i="27"/>
  <c r="L163" i="27"/>
  <c r="M163" i="27" s="1"/>
  <c r="E134" i="27"/>
  <c r="J134" i="27"/>
  <c r="L129" i="27"/>
  <c r="M129" i="27" s="1"/>
  <c r="J128" i="27"/>
  <c r="F58" i="27"/>
  <c r="D57" i="27"/>
  <c r="D56" i="27" s="1"/>
  <c r="F56" i="27" s="1"/>
  <c r="L55" i="27"/>
  <c r="J45" i="27"/>
  <c r="J27" i="27"/>
  <c r="J165" i="27"/>
  <c r="F323" i="27"/>
  <c r="H312" i="27"/>
  <c r="E271" i="27"/>
  <c r="K269" i="27"/>
  <c r="J259" i="27"/>
  <c r="J250" i="27"/>
  <c r="J235" i="27"/>
  <c r="L213" i="27"/>
  <c r="L199" i="27"/>
  <c r="M199" i="27" s="1"/>
  <c r="J184" i="27"/>
  <c r="G183" i="27"/>
  <c r="I183" i="27" s="1"/>
  <c r="G169" i="27"/>
  <c r="D255" i="27"/>
  <c r="F255" i="27" s="1"/>
  <c r="D364" i="27"/>
  <c r="H364" i="27" s="1"/>
  <c r="L274" i="27"/>
  <c r="E269" i="27"/>
  <c r="D267" i="27"/>
  <c r="F267" i="27" s="1"/>
  <c r="E261" i="27"/>
  <c r="L258" i="27"/>
  <c r="M258" i="27" s="1"/>
  <c r="L249" i="27"/>
  <c r="M249" i="27" s="1"/>
  <c r="L230" i="27"/>
  <c r="M230" i="27" s="1"/>
  <c r="D228" i="27"/>
  <c r="F228" i="27" s="1"/>
  <c r="L209" i="27"/>
  <c r="J195" i="27"/>
  <c r="L64" i="27"/>
  <c r="M64" i="27" s="1"/>
  <c r="L168" i="27"/>
  <c r="M168" i="27" s="1"/>
  <c r="L160" i="27"/>
  <c r="M160" i="27" s="1"/>
  <c r="L141" i="27"/>
  <c r="L135" i="27"/>
  <c r="M135" i="27" s="1"/>
  <c r="E79" i="27"/>
  <c r="L65" i="27"/>
  <c r="M65" i="27" s="1"/>
  <c r="D54" i="27"/>
  <c r="F54" i="27" s="1"/>
  <c r="D50" i="27"/>
  <c r="D59" i="27" s="1"/>
  <c r="D11" i="27" s="1"/>
  <c r="C144" i="27"/>
  <c r="K144" i="27" s="1"/>
  <c r="C75" i="27"/>
  <c r="K75" i="27" s="1"/>
  <c r="H38" i="27"/>
  <c r="D33" i="27"/>
  <c r="L33" i="27" s="1"/>
  <c r="D158" i="27"/>
  <c r="F158" i="27" s="1"/>
  <c r="D142" i="27"/>
  <c r="F142" i="27" s="1"/>
  <c r="L137" i="27"/>
  <c r="M137" i="27" s="1"/>
  <c r="E124" i="27"/>
  <c r="J69" i="27"/>
  <c r="L68" i="27"/>
  <c r="M68" i="27" s="1"/>
  <c r="E66" i="27"/>
  <c r="K63" i="27"/>
  <c r="L271" i="27"/>
  <c r="L265" i="27"/>
  <c r="J269" i="27"/>
  <c r="F345" i="27"/>
  <c r="F372" i="27" s="1"/>
  <c r="E267" i="27"/>
  <c r="E266" i="27" s="1"/>
  <c r="J267" i="27"/>
  <c r="H266" i="27"/>
  <c r="H254" i="27"/>
  <c r="E255" i="27"/>
  <c r="E254" i="27" s="1"/>
  <c r="C254" i="27"/>
  <c r="K254" i="27" s="1"/>
  <c r="J255" i="27"/>
  <c r="K252" i="27"/>
  <c r="E252" i="27"/>
  <c r="D246" i="27"/>
  <c r="F246" i="27" s="1"/>
  <c r="L248" i="27"/>
  <c r="M248" i="27" s="1"/>
  <c r="K241" i="27"/>
  <c r="L242" i="27"/>
  <c r="M242" i="27" s="1"/>
  <c r="C234" i="27"/>
  <c r="K234" i="27" s="1"/>
  <c r="D241" i="27"/>
  <c r="F241" i="27" s="1"/>
  <c r="L243" i="27"/>
  <c r="M243" i="27" s="1"/>
  <c r="D235" i="27"/>
  <c r="G234" i="27"/>
  <c r="J234" i="27" s="1"/>
  <c r="F235" i="27"/>
  <c r="D231" i="27"/>
  <c r="F231" i="27" s="1"/>
  <c r="C222" i="27"/>
  <c r="K222" i="27" s="1"/>
  <c r="J225" i="27"/>
  <c r="D225" i="27"/>
  <c r="F225" i="27" s="1"/>
  <c r="H222" i="27"/>
  <c r="G222" i="27"/>
  <c r="L226" i="27"/>
  <c r="M226" i="27" s="1"/>
  <c r="K223" i="27"/>
  <c r="E223" i="27"/>
  <c r="D220" i="27"/>
  <c r="J220" i="27"/>
  <c r="K215" i="27"/>
  <c r="E215" i="27"/>
  <c r="K203" i="27"/>
  <c r="K201" i="27" s="1"/>
  <c r="J203" i="27"/>
  <c r="J201" i="27" s="1"/>
  <c r="F338" i="27"/>
  <c r="H338" i="27" s="1"/>
  <c r="G190" i="27"/>
  <c r="K195" i="27"/>
  <c r="C190" i="27"/>
  <c r="K190" i="27" s="1"/>
  <c r="H190" i="27"/>
  <c r="J191" i="27"/>
  <c r="K177" i="27"/>
  <c r="J170" i="27"/>
  <c r="L166" i="27"/>
  <c r="M166" i="27" s="1"/>
  <c r="J155" i="27"/>
  <c r="H144" i="27"/>
  <c r="G144" i="27"/>
  <c r="D332" i="27"/>
  <c r="D359" i="27" s="1"/>
  <c r="D346" i="27"/>
  <c r="H346" i="27" s="1"/>
  <c r="J142" i="27"/>
  <c r="L143" i="27"/>
  <c r="M143" i="27" s="1"/>
  <c r="L138" i="27"/>
  <c r="M138" i="27" s="1"/>
  <c r="K132" i="27"/>
  <c r="F128" i="27"/>
  <c r="L128" i="27"/>
  <c r="M128" i="27" s="1"/>
  <c r="E128" i="27"/>
  <c r="D126" i="27"/>
  <c r="L126" i="27" s="1"/>
  <c r="M126" i="27" s="1"/>
  <c r="L127" i="27"/>
  <c r="M127" i="27" s="1"/>
  <c r="L119" i="27"/>
  <c r="M119" i="27" s="1"/>
  <c r="L121" i="27"/>
  <c r="M121" i="27" s="1"/>
  <c r="L113" i="27"/>
  <c r="K97" i="27"/>
  <c r="K90" i="27"/>
  <c r="J90" i="27"/>
  <c r="K85" i="27"/>
  <c r="L79" i="27"/>
  <c r="M79" i="27" s="1"/>
  <c r="C38" i="27"/>
  <c r="K38" i="27" s="1"/>
  <c r="L37" i="27"/>
  <c r="M37" i="27" s="1"/>
  <c r="K33" i="27"/>
  <c r="E33" i="27"/>
  <c r="D29" i="27"/>
  <c r="L29" i="27" s="1"/>
  <c r="M29" i="27" s="1"/>
  <c r="D356" i="27"/>
  <c r="H356" i="27" s="1"/>
  <c r="E24" i="27"/>
  <c r="E23" i="27" s="1"/>
  <c r="F23" i="27" s="1"/>
  <c r="J23" i="27"/>
  <c r="E132" i="27"/>
  <c r="L36" i="27"/>
  <c r="M36" i="27" s="1"/>
  <c r="J33" i="27"/>
  <c r="L74" i="27"/>
  <c r="G176" i="27"/>
  <c r="J81" i="27"/>
  <c r="G38" i="27"/>
  <c r="H176" i="27"/>
  <c r="D136" i="27"/>
  <c r="L136" i="27" s="1"/>
  <c r="M136" i="27" s="1"/>
  <c r="L139" i="27"/>
  <c r="M139" i="27" s="1"/>
  <c r="J136" i="27"/>
  <c r="D87" i="27"/>
  <c r="F87" i="27" s="1"/>
  <c r="L88" i="27"/>
  <c r="M88" i="27" s="1"/>
  <c r="D72" i="27"/>
  <c r="L72" i="27" s="1"/>
  <c r="J66" i="27"/>
  <c r="L67" i="27"/>
  <c r="M67" i="27" s="1"/>
  <c r="D66" i="27"/>
  <c r="F66" i="27" s="1"/>
  <c r="J63" i="27"/>
  <c r="C123" i="27"/>
  <c r="K123" i="27" s="1"/>
  <c r="K145" i="27"/>
  <c r="D145" i="27"/>
  <c r="F145" i="27" s="1"/>
  <c r="L152" i="27"/>
  <c r="J87" i="27"/>
  <c r="E181" i="27"/>
  <c r="D177" i="27"/>
  <c r="L177" i="27" s="1"/>
  <c r="L167" i="27"/>
  <c r="M167" i="27" s="1"/>
  <c r="D165" i="27"/>
  <c r="H157" i="27"/>
  <c r="J158" i="27"/>
  <c r="J130" i="27"/>
  <c r="J109" i="27"/>
  <c r="D109" i="27"/>
  <c r="L109" i="27" s="1"/>
  <c r="M109" i="27" s="1"/>
  <c r="L98" i="27"/>
  <c r="M98" i="27" s="1"/>
  <c r="J97" i="27"/>
  <c r="D91" i="27"/>
  <c r="L91" i="27" s="1"/>
  <c r="M91" i="27" s="1"/>
  <c r="J89" i="27"/>
  <c r="J29" i="27"/>
  <c r="D19" i="27"/>
  <c r="L19" i="27" s="1"/>
  <c r="M19" i="27" s="1"/>
  <c r="E20" i="27"/>
  <c r="E19" i="27" s="1"/>
  <c r="F212" i="27"/>
  <c r="L212" i="27"/>
  <c r="K282" i="27"/>
  <c r="M282" i="27" s="1"/>
  <c r="C281" i="27"/>
  <c r="H12" i="27"/>
  <c r="L263" i="27"/>
  <c r="L261" i="27"/>
  <c r="M261" i="27" s="1"/>
  <c r="F261" i="27"/>
  <c r="E246" i="27"/>
  <c r="L223" i="27"/>
  <c r="F223" i="27"/>
  <c r="L215" i="27"/>
  <c r="F215" i="27"/>
  <c r="E177" i="27"/>
  <c r="D371" i="27"/>
  <c r="H371" i="27" s="1"/>
  <c r="H344" i="27"/>
  <c r="E69" i="27"/>
  <c r="C59" i="27"/>
  <c r="E191" i="27"/>
  <c r="E287" i="27"/>
  <c r="L252" i="27"/>
  <c r="F252" i="27"/>
  <c r="K165" i="27"/>
  <c r="C157" i="27"/>
  <c r="K157" i="27" s="1"/>
  <c r="L155" i="27"/>
  <c r="M155" i="27" s="1"/>
  <c r="F155" i="27"/>
  <c r="L132" i="27"/>
  <c r="F132" i="27"/>
  <c r="L85" i="27"/>
  <c r="F85" i="27"/>
  <c r="D355" i="27"/>
  <c r="H355" i="27" s="1"/>
  <c r="H327" i="27"/>
  <c r="E81" i="27"/>
  <c r="E45" i="27"/>
  <c r="E39" i="27"/>
  <c r="F301" i="27"/>
  <c r="H335" i="27"/>
  <c r="F362" i="27"/>
  <c r="H362" i="27" s="1"/>
  <c r="G157" i="27"/>
  <c r="K286" i="27"/>
  <c r="M286" i="27" s="1"/>
  <c r="G281" i="27"/>
  <c r="E13" i="27"/>
  <c r="L181" i="27"/>
  <c r="M181" i="27" s="1"/>
  <c r="F181" i="27"/>
  <c r="E170" i="27"/>
  <c r="E169" i="27" s="1"/>
  <c r="L124" i="27"/>
  <c r="M124" i="27" s="1"/>
  <c r="F124" i="27"/>
  <c r="D365" i="27"/>
  <c r="H318" i="27"/>
  <c r="J19" i="27"/>
  <c r="L206" i="27"/>
  <c r="G263" i="27"/>
  <c r="G12" i="27" s="1"/>
  <c r="J261" i="27"/>
  <c r="G254" i="27"/>
  <c r="J145" i="27"/>
  <c r="J132" i="27"/>
  <c r="D89" i="27"/>
  <c r="J85" i="27"/>
  <c r="L134" i="27"/>
  <c r="L73" i="27"/>
  <c r="L23" i="27"/>
  <c r="M23" i="27" s="1"/>
  <c r="B322" i="27"/>
  <c r="D317" i="27"/>
  <c r="J301" i="27"/>
  <c r="H300" i="27"/>
  <c r="I300" i="27" s="1"/>
  <c r="J252" i="27"/>
  <c r="J215" i="27"/>
  <c r="J181" i="27"/>
  <c r="J177" i="27"/>
  <c r="J124" i="27"/>
  <c r="J91" i="27"/>
  <c r="D370" i="27"/>
  <c r="H370" i="27" s="1"/>
  <c r="D354" i="27"/>
  <c r="H354" i="27" s="1"/>
  <c r="H352" i="27"/>
  <c r="D340" i="27"/>
  <c r="D334" i="27"/>
  <c r="F332" i="27"/>
  <c r="F359" i="27" s="1"/>
  <c r="D331" i="27"/>
  <c r="H319" i="27"/>
  <c r="H311" i="27"/>
  <c r="F306" i="27"/>
  <c r="F304" i="27"/>
  <c r="D298" i="27"/>
  <c r="F298" i="27" s="1"/>
  <c r="F295" i="27"/>
  <c r="G286" i="27"/>
  <c r="J283" i="27"/>
  <c r="H282" i="27"/>
  <c r="I282" i="27" s="1"/>
  <c r="L278" i="27"/>
  <c r="M278" i="27" s="1"/>
  <c r="F269" i="27"/>
  <c r="L260" i="27"/>
  <c r="M260" i="27" s="1"/>
  <c r="D259" i="27"/>
  <c r="L251" i="27"/>
  <c r="M251" i="27" s="1"/>
  <c r="D250" i="27"/>
  <c r="L211" i="27"/>
  <c r="M211" i="27" s="1"/>
  <c r="L210" i="27"/>
  <c r="M210" i="27" s="1"/>
  <c r="L205" i="27"/>
  <c r="M205" i="27" s="1"/>
  <c r="D203" i="27"/>
  <c r="L194" i="27"/>
  <c r="M194" i="27" s="1"/>
  <c r="L193" i="27"/>
  <c r="M193" i="27" s="1"/>
  <c r="L192" i="27"/>
  <c r="M192" i="27" s="1"/>
  <c r="D191" i="27"/>
  <c r="L180" i="27"/>
  <c r="M180" i="27" s="1"/>
  <c r="L179" i="27"/>
  <c r="M179" i="27" s="1"/>
  <c r="L174" i="27"/>
  <c r="M174" i="27" s="1"/>
  <c r="L172" i="27"/>
  <c r="M172" i="27" s="1"/>
  <c r="L171" i="27"/>
  <c r="M171" i="27" s="1"/>
  <c r="D170" i="27"/>
  <c r="L153" i="27"/>
  <c r="M153" i="27" s="1"/>
  <c r="L131" i="27"/>
  <c r="M131" i="27" s="1"/>
  <c r="D130" i="27"/>
  <c r="J126" i="27"/>
  <c r="H123" i="27"/>
  <c r="I123" i="27" s="1"/>
  <c r="L116" i="27"/>
  <c r="M116" i="27" s="1"/>
  <c r="L115" i="27"/>
  <c r="M115" i="27" s="1"/>
  <c r="L114" i="27"/>
  <c r="M114" i="27" s="1"/>
  <c r="L108" i="27"/>
  <c r="M108" i="27" s="1"/>
  <c r="L107" i="27"/>
  <c r="M107" i="27" s="1"/>
  <c r="L106" i="27"/>
  <c r="M106" i="27" s="1"/>
  <c r="L105" i="27"/>
  <c r="M105" i="27" s="1"/>
  <c r="L104" i="27"/>
  <c r="M104" i="27" s="1"/>
  <c r="L103" i="27"/>
  <c r="M103" i="27" s="1"/>
  <c r="D90" i="27"/>
  <c r="L84" i="27"/>
  <c r="M84" i="27" s="1"/>
  <c r="L83" i="27"/>
  <c r="M83" i="27" s="1"/>
  <c r="L82" i="27"/>
  <c r="M82" i="27" s="1"/>
  <c r="D81" i="27"/>
  <c r="G75" i="27"/>
  <c r="F72" i="27"/>
  <c r="L71" i="27"/>
  <c r="M71" i="27" s="1"/>
  <c r="L70" i="27"/>
  <c r="M70" i="27" s="1"/>
  <c r="D69" i="27"/>
  <c r="G59" i="27"/>
  <c r="L47" i="27"/>
  <c r="M47" i="27" s="1"/>
  <c r="L46" i="27"/>
  <c r="M46" i="27" s="1"/>
  <c r="D45" i="27"/>
  <c r="L44" i="27"/>
  <c r="M44" i="27" s="1"/>
  <c r="L43" i="27"/>
  <c r="M43" i="27" s="1"/>
  <c r="L42" i="27"/>
  <c r="M42" i="27" s="1"/>
  <c r="L41" i="27"/>
  <c r="M41" i="27" s="1"/>
  <c r="L40" i="27"/>
  <c r="M40" i="27" s="1"/>
  <c r="D39" i="27"/>
  <c r="L28" i="27"/>
  <c r="M28" i="27" s="1"/>
  <c r="D27" i="27"/>
  <c r="L27" i="27" s="1"/>
  <c r="L21" i="27"/>
  <c r="M21" i="27" s="1"/>
  <c r="F21" i="27"/>
  <c r="L20" i="27"/>
  <c r="M20" i="27" s="1"/>
  <c r="H13" i="27"/>
  <c r="D305" i="27"/>
  <c r="F305" i="27" s="1"/>
  <c r="L269" i="27"/>
  <c r="D97" i="27"/>
  <c r="F97" i="27" s="1"/>
  <c r="B323" i="27"/>
  <c r="D294" i="27"/>
  <c r="C245" i="27"/>
  <c r="J223" i="27"/>
  <c r="L204" i="27"/>
  <c r="L178" i="27"/>
  <c r="L102" i="27"/>
  <c r="H75" i="27"/>
  <c r="H53" i="27"/>
  <c r="I53" i="27" s="1"/>
  <c r="J294" i="27"/>
  <c r="L262" i="27"/>
  <c r="M262" i="27" s="1"/>
  <c r="L253" i="27"/>
  <c r="M253" i="27" s="1"/>
  <c r="L240" i="27"/>
  <c r="M240" i="27" s="1"/>
  <c r="L239" i="27"/>
  <c r="M239" i="27" s="1"/>
  <c r="L238" i="27"/>
  <c r="M238" i="27" s="1"/>
  <c r="L237" i="27"/>
  <c r="M237" i="27" s="1"/>
  <c r="L224" i="27"/>
  <c r="M224" i="27" s="1"/>
  <c r="L216" i="27"/>
  <c r="M216" i="27" s="1"/>
  <c r="E212" i="27"/>
  <c r="L196" i="27"/>
  <c r="M196" i="27" s="1"/>
  <c r="L182" i="27"/>
  <c r="M182" i="27" s="1"/>
  <c r="L156" i="27"/>
  <c r="M156" i="27" s="1"/>
  <c r="L151" i="27"/>
  <c r="M151" i="27" s="1"/>
  <c r="L150" i="27"/>
  <c r="M150" i="27" s="1"/>
  <c r="L149" i="27"/>
  <c r="M149" i="27" s="1"/>
  <c r="L148" i="27"/>
  <c r="M148" i="27" s="1"/>
  <c r="L147" i="27"/>
  <c r="M147" i="27" s="1"/>
  <c r="L146" i="27"/>
  <c r="M146" i="27" s="1"/>
  <c r="L133" i="27"/>
  <c r="M133" i="27" s="1"/>
  <c r="L125" i="27"/>
  <c r="M125" i="27" s="1"/>
  <c r="L112" i="27"/>
  <c r="M112" i="27" s="1"/>
  <c r="L111" i="27"/>
  <c r="M111" i="27" s="1"/>
  <c r="L110" i="27"/>
  <c r="M110" i="27" s="1"/>
  <c r="L101" i="27"/>
  <c r="M101" i="27" s="1"/>
  <c r="L100" i="27"/>
  <c r="M100" i="27" s="1"/>
  <c r="L96" i="27"/>
  <c r="M96" i="27" s="1"/>
  <c r="L94" i="27"/>
  <c r="M94" i="27" s="1"/>
  <c r="L93" i="27"/>
  <c r="M93" i="27" s="1"/>
  <c r="L92" i="27"/>
  <c r="M92" i="27" s="1"/>
  <c r="L86" i="27"/>
  <c r="M86" i="27" s="1"/>
  <c r="L49" i="27"/>
  <c r="M49" i="27" s="1"/>
  <c r="L32" i="27"/>
  <c r="M32" i="27" s="1"/>
  <c r="L31" i="27"/>
  <c r="M31" i="27" s="1"/>
  <c r="L30" i="27"/>
  <c r="M30" i="27" s="1"/>
  <c r="F20" i="27"/>
  <c r="F360" i="27" l="1"/>
  <c r="H360" i="27" s="1"/>
  <c r="I293" i="27"/>
  <c r="K266" i="27"/>
  <c r="D53" i="27"/>
  <c r="F53" i="27" s="1"/>
  <c r="J254" i="27"/>
  <c r="I176" i="27"/>
  <c r="I245" i="27"/>
  <c r="I190" i="27"/>
  <c r="H22" i="27"/>
  <c r="I38" i="27"/>
  <c r="J266" i="27"/>
  <c r="I266" i="27"/>
  <c r="I75" i="27"/>
  <c r="I222" i="27"/>
  <c r="I234" i="27"/>
  <c r="I263" i="27"/>
  <c r="I157" i="27"/>
  <c r="I144" i="27"/>
  <c r="I254" i="27"/>
  <c r="C217" i="27"/>
  <c r="I286" i="27"/>
  <c r="H217" i="27"/>
  <c r="I218" i="27"/>
  <c r="D218" i="27"/>
  <c r="F218" i="27" s="1"/>
  <c r="J169" i="27"/>
  <c r="I169" i="27"/>
  <c r="D266" i="27"/>
  <c r="D13" i="27" s="1"/>
  <c r="F13" i="27" s="1"/>
  <c r="L228" i="27"/>
  <c r="M228" i="27" s="1"/>
  <c r="L195" i="27"/>
  <c r="M252" i="27"/>
  <c r="L264" i="27"/>
  <c r="D286" i="27"/>
  <c r="E294" i="27"/>
  <c r="E293" i="27" s="1"/>
  <c r="L54" i="27"/>
  <c r="C285" i="27"/>
  <c r="K285" i="27" s="1"/>
  <c r="M285" i="27" s="1"/>
  <c r="J293" i="27"/>
  <c r="F287" i="27"/>
  <c r="L184" i="27"/>
  <c r="L63" i="27"/>
  <c r="M63" i="27" s="1"/>
  <c r="F283" i="27"/>
  <c r="D322" i="27"/>
  <c r="H322" i="27" s="1"/>
  <c r="F59" i="27"/>
  <c r="J183" i="27"/>
  <c r="L25" i="27"/>
  <c r="M25" i="27" s="1"/>
  <c r="E222" i="27"/>
  <c r="L267" i="27"/>
  <c r="M267" i="27" s="1"/>
  <c r="F50" i="27"/>
  <c r="M269" i="27"/>
  <c r="L273" i="27"/>
  <c r="E241" i="27"/>
  <c r="E183" i="27"/>
  <c r="E176" i="27" s="1"/>
  <c r="D366" i="27"/>
  <c r="H366" i="27" s="1"/>
  <c r="E59" i="27"/>
  <c r="E11" i="27" s="1"/>
  <c r="E72" i="27"/>
  <c r="G189" i="27"/>
  <c r="L218" i="27"/>
  <c r="D217" i="27"/>
  <c r="J245" i="27"/>
  <c r="L231" i="27"/>
  <c r="M231" i="27" s="1"/>
  <c r="F282" i="27"/>
  <c r="J144" i="27"/>
  <c r="F126" i="27"/>
  <c r="H233" i="27"/>
  <c r="E245" i="27"/>
  <c r="D368" i="27"/>
  <c r="H368" i="27" s="1"/>
  <c r="J222" i="27"/>
  <c r="L255" i="27"/>
  <c r="M255" i="27" s="1"/>
  <c r="E63" i="27"/>
  <c r="L246" i="27"/>
  <c r="M246" i="27" s="1"/>
  <c r="E235" i="27"/>
  <c r="L56" i="27"/>
  <c r="D176" i="27"/>
  <c r="L176" i="27" s="1"/>
  <c r="E286" i="27"/>
  <c r="E91" i="27"/>
  <c r="L241" i="27"/>
  <c r="M241" i="27" s="1"/>
  <c r="F324" i="27"/>
  <c r="E203" i="27"/>
  <c r="E201" i="27" s="1"/>
  <c r="K218" i="27"/>
  <c r="M27" i="27"/>
  <c r="E158" i="27"/>
  <c r="E157" i="27" s="1"/>
  <c r="M223" i="27"/>
  <c r="E195" i="27"/>
  <c r="E136" i="27"/>
  <c r="E123" i="27" s="1"/>
  <c r="J38" i="27"/>
  <c r="L203" i="27"/>
  <c r="D201" i="27"/>
  <c r="L201" i="27" s="1"/>
  <c r="C8" i="27"/>
  <c r="K8" i="27" s="1"/>
  <c r="H342" i="27"/>
  <c r="D369" i="27"/>
  <c r="H369" i="27" s="1"/>
  <c r="M134" i="27"/>
  <c r="D144" i="27"/>
  <c r="F144" i="27" s="1"/>
  <c r="M195" i="27"/>
  <c r="L145" i="27"/>
  <c r="M145" i="27" s="1"/>
  <c r="L87" i="27"/>
  <c r="M87" i="27" s="1"/>
  <c r="E97" i="27"/>
  <c r="L50" i="27"/>
  <c r="M50" i="27" s="1"/>
  <c r="M132" i="27"/>
  <c r="F57" i="27"/>
  <c r="L57" i="27"/>
  <c r="D373" i="27"/>
  <c r="H373" i="27" s="1"/>
  <c r="D75" i="27"/>
  <c r="D8" i="27" s="1"/>
  <c r="L66" i="27"/>
  <c r="M66" i="27" s="1"/>
  <c r="L158" i="27"/>
  <c r="M158" i="27" s="1"/>
  <c r="E29" i="27"/>
  <c r="F29" i="27" s="1"/>
  <c r="E145" i="27"/>
  <c r="E144" i="27" s="1"/>
  <c r="F33" i="27"/>
  <c r="M33" i="27"/>
  <c r="E109" i="27"/>
  <c r="M85" i="27"/>
  <c r="M215" i="27"/>
  <c r="L266" i="27"/>
  <c r="M266" i="27" s="1"/>
  <c r="L142" i="27"/>
  <c r="M142" i="27" s="1"/>
  <c r="F365" i="27"/>
  <c r="F374" i="27" s="1"/>
  <c r="D234" i="27"/>
  <c r="L235" i="27"/>
  <c r="M235" i="27" s="1"/>
  <c r="L225" i="27"/>
  <c r="M225" i="27" s="1"/>
  <c r="D222" i="27"/>
  <c r="F220" i="27"/>
  <c r="L220" i="27"/>
  <c r="M220" i="27" s="1"/>
  <c r="F347" i="27"/>
  <c r="J190" i="27"/>
  <c r="M177" i="27"/>
  <c r="J123" i="27"/>
  <c r="C78" i="27"/>
  <c r="C188" i="27" s="1"/>
  <c r="F91" i="27"/>
  <c r="C22" i="27"/>
  <c r="K22" i="27" s="1"/>
  <c r="G22" i="27"/>
  <c r="G48" i="27" s="1"/>
  <c r="G60" i="27" s="1"/>
  <c r="J176" i="27"/>
  <c r="F177" i="27"/>
  <c r="F136" i="27"/>
  <c r="F19" i="27"/>
  <c r="E89" i="27"/>
  <c r="F165" i="27"/>
  <c r="L165" i="27"/>
  <c r="M165" i="27" s="1"/>
  <c r="J157" i="27"/>
  <c r="F109" i="27"/>
  <c r="E38" i="27"/>
  <c r="D293" i="27"/>
  <c r="F293" i="27" s="1"/>
  <c r="F294" i="27"/>
  <c r="I13" i="27"/>
  <c r="L13" i="27"/>
  <c r="L170" i="27"/>
  <c r="M170" i="27" s="1"/>
  <c r="D169" i="27"/>
  <c r="F170" i="27"/>
  <c r="D190" i="27"/>
  <c r="L191" i="27"/>
  <c r="M191" i="27" s="1"/>
  <c r="F191" i="27"/>
  <c r="D245" i="27"/>
  <c r="L250" i="27"/>
  <c r="M250" i="27" s="1"/>
  <c r="F250" i="27"/>
  <c r="H281" i="27"/>
  <c r="I281" i="27" s="1"/>
  <c r="H317" i="27"/>
  <c r="D361" i="27"/>
  <c r="D323" i="27"/>
  <c r="H323" i="27" s="1"/>
  <c r="H78" i="27"/>
  <c r="F286" i="27"/>
  <c r="H285" i="27"/>
  <c r="H332" i="27"/>
  <c r="K281" i="27"/>
  <c r="M281" i="27" s="1"/>
  <c r="D307" i="27"/>
  <c r="F307" i="27" s="1"/>
  <c r="B324" i="27"/>
  <c r="J75" i="27"/>
  <c r="G8" i="27"/>
  <c r="L90" i="27"/>
  <c r="M90" i="27" s="1"/>
  <c r="E90" i="27"/>
  <c r="F90" i="27"/>
  <c r="L130" i="27"/>
  <c r="M130" i="27" s="1"/>
  <c r="F130" i="27"/>
  <c r="D367" i="27"/>
  <c r="H367" i="27" s="1"/>
  <c r="H340" i="27"/>
  <c r="J300" i="27"/>
  <c r="H359" i="27"/>
  <c r="L53" i="27"/>
  <c r="C233" i="27"/>
  <c r="K233" i="27" s="1"/>
  <c r="K245" i="27"/>
  <c r="G11" i="27"/>
  <c r="L81" i="27"/>
  <c r="M81" i="27" s="1"/>
  <c r="F81" i="27"/>
  <c r="M203" i="27"/>
  <c r="M201" i="27" s="1"/>
  <c r="H331" i="27"/>
  <c r="D358" i="27"/>
  <c r="H358" i="27" s="1"/>
  <c r="H59" i="27"/>
  <c r="F89" i="27"/>
  <c r="L89" i="27"/>
  <c r="M89" i="27" s="1"/>
  <c r="L97" i="27"/>
  <c r="M97" i="27" s="1"/>
  <c r="F27" i="27"/>
  <c r="D123" i="27"/>
  <c r="F123" i="27" s="1"/>
  <c r="L12" i="27"/>
  <c r="I12" i="27"/>
  <c r="H8" i="27"/>
  <c r="F39" i="27"/>
  <c r="L39" i="27"/>
  <c r="M39" i="27" s="1"/>
  <c r="D38" i="27"/>
  <c r="F45" i="27"/>
  <c r="L45" i="27"/>
  <c r="M45" i="27" s="1"/>
  <c r="L69" i="27"/>
  <c r="M69" i="27" s="1"/>
  <c r="F69" i="27"/>
  <c r="F75" i="27" s="1"/>
  <c r="L259" i="27"/>
  <c r="M259" i="27" s="1"/>
  <c r="D254" i="27"/>
  <c r="F259" i="27"/>
  <c r="J286" i="27"/>
  <c r="G285" i="27"/>
  <c r="G188" i="27"/>
  <c r="J282" i="27"/>
  <c r="F281" i="27"/>
  <c r="D300" i="27"/>
  <c r="F300" i="27" s="1"/>
  <c r="C11" i="27"/>
  <c r="K59" i="27"/>
  <c r="G233" i="27"/>
  <c r="E218" i="27" l="1"/>
  <c r="E217" i="27" s="1"/>
  <c r="E214" i="27" s="1"/>
  <c r="I217" i="27"/>
  <c r="H214" i="27"/>
  <c r="J217" i="27"/>
  <c r="I233" i="27"/>
  <c r="J59" i="27"/>
  <c r="I59" i="27"/>
  <c r="I285" i="27"/>
  <c r="J78" i="27"/>
  <c r="I78" i="27"/>
  <c r="E190" i="27"/>
  <c r="E189" i="27" s="1"/>
  <c r="F266" i="27"/>
  <c r="H48" i="27"/>
  <c r="I22" i="27"/>
  <c r="E234" i="27"/>
  <c r="E233" i="27"/>
  <c r="J233" i="27"/>
  <c r="E285" i="27"/>
  <c r="F8" i="27"/>
  <c r="E75" i="27"/>
  <c r="E8" i="27" s="1"/>
  <c r="J285" i="27"/>
  <c r="M218" i="27"/>
  <c r="J281" i="27"/>
  <c r="L217" i="27"/>
  <c r="F217" i="27"/>
  <c r="D214" i="27"/>
  <c r="K217" i="27"/>
  <c r="C214" i="27"/>
  <c r="F334" i="27"/>
  <c r="E22" i="27"/>
  <c r="E48" i="27" s="1"/>
  <c r="E10" i="27" s="1"/>
  <c r="E9" i="27" s="1"/>
  <c r="L75" i="27"/>
  <c r="M75" i="27" s="1"/>
  <c r="C48" i="27"/>
  <c r="C60" i="27" s="1"/>
  <c r="K60" i="27" s="1"/>
  <c r="L144" i="27"/>
  <c r="M144" i="27" s="1"/>
  <c r="K78" i="27"/>
  <c r="E78" i="27"/>
  <c r="E188" i="27" s="1"/>
  <c r="E15" i="27" s="1"/>
  <c r="H365" i="27"/>
  <c r="F234" i="27"/>
  <c r="L234" i="27"/>
  <c r="M234" i="27" s="1"/>
  <c r="F222" i="27"/>
  <c r="L222" i="27"/>
  <c r="M222" i="27" s="1"/>
  <c r="J22" i="27"/>
  <c r="F254" i="27"/>
  <c r="L254" i="27"/>
  <c r="M254" i="27" s="1"/>
  <c r="F38" i="27"/>
  <c r="L38" i="27"/>
  <c r="M38" i="27" s="1"/>
  <c r="H11" i="27"/>
  <c r="H60" i="27"/>
  <c r="L59" i="27"/>
  <c r="M59" i="27" s="1"/>
  <c r="H307" i="27"/>
  <c r="H188" i="27"/>
  <c r="L245" i="27"/>
  <c r="M245" i="27" s="1"/>
  <c r="D233" i="27"/>
  <c r="F245" i="27"/>
  <c r="G15" i="27"/>
  <c r="D78" i="27"/>
  <c r="G277" i="27"/>
  <c r="F169" i="27"/>
  <c r="D157" i="27"/>
  <c r="L169" i="27"/>
  <c r="M169" i="27" s="1"/>
  <c r="K11" i="27"/>
  <c r="N11" i="27"/>
  <c r="L8" i="27"/>
  <c r="M8" i="27" s="1"/>
  <c r="I8" i="27"/>
  <c r="L123" i="27"/>
  <c r="M123" i="27" s="1"/>
  <c r="J8" i="27"/>
  <c r="J48" i="27"/>
  <c r="G6" i="27"/>
  <c r="G10" i="27"/>
  <c r="F11" i="27"/>
  <c r="D22" i="27"/>
  <c r="D285" i="27"/>
  <c r="F190" i="27"/>
  <c r="D189" i="27"/>
  <c r="L190" i="27"/>
  <c r="M190" i="27" s="1"/>
  <c r="I48" i="27" l="1"/>
  <c r="H10" i="27"/>
  <c r="H9" i="27" s="1"/>
  <c r="J60" i="27"/>
  <c r="I60" i="27"/>
  <c r="E277" i="27"/>
  <c r="I214" i="27"/>
  <c r="J214" i="27"/>
  <c r="H189" i="27"/>
  <c r="I188" i="27"/>
  <c r="E60" i="27"/>
  <c r="M217" i="27"/>
  <c r="F361" i="27"/>
  <c r="H334" i="27"/>
  <c r="F349" i="27"/>
  <c r="K214" i="27"/>
  <c r="C189" i="27"/>
  <c r="F189" i="27" s="1"/>
  <c r="F214" i="27"/>
  <c r="L214" i="27"/>
  <c r="K48" i="27"/>
  <c r="D324" i="27"/>
  <c r="H324" i="27" s="1"/>
  <c r="C10" i="27"/>
  <c r="C9" i="27" s="1"/>
  <c r="K9" i="27" s="1"/>
  <c r="E6" i="27"/>
  <c r="J188" i="27"/>
  <c r="D48" i="27"/>
  <c r="L22" i="27"/>
  <c r="M22" i="27" s="1"/>
  <c r="F22" i="27"/>
  <c r="G16" i="27"/>
  <c r="G14" i="27" s="1"/>
  <c r="G279" i="27"/>
  <c r="H15" i="27"/>
  <c r="J15" i="27" s="1"/>
  <c r="H6" i="27"/>
  <c r="J6" i="27" s="1"/>
  <c r="J10" i="27"/>
  <c r="G9" i="27"/>
  <c r="F157" i="27"/>
  <c r="L157" i="27"/>
  <c r="M157" i="27" s="1"/>
  <c r="F233" i="27"/>
  <c r="L233" i="27"/>
  <c r="M233" i="27" s="1"/>
  <c r="D277" i="27"/>
  <c r="L189" i="27"/>
  <c r="F285" i="27"/>
  <c r="G307" i="27" s="1"/>
  <c r="J307" i="27" s="1"/>
  <c r="E307" i="27"/>
  <c r="D188" i="27"/>
  <c r="F78" i="27"/>
  <c r="E16" i="27"/>
  <c r="E279" i="27"/>
  <c r="E5" i="27" s="1"/>
  <c r="I11" i="27"/>
  <c r="L11" i="27"/>
  <c r="M11" i="27" s="1"/>
  <c r="L78" i="27"/>
  <c r="M78" i="27" s="1"/>
  <c r="J11" i="27"/>
  <c r="I10" i="27" l="1"/>
  <c r="I189" i="27"/>
  <c r="H277" i="27"/>
  <c r="J189" i="27"/>
  <c r="J9" i="27"/>
  <c r="M214" i="27"/>
  <c r="I307" i="27"/>
  <c r="F375" i="27"/>
  <c r="H361" i="27"/>
  <c r="C277" i="27"/>
  <c r="F277" i="27" s="1"/>
  <c r="K189" i="27"/>
  <c r="M189" i="27" s="1"/>
  <c r="K10" i="27"/>
  <c r="I9" i="27"/>
  <c r="D279" i="27"/>
  <c r="D16" i="27"/>
  <c r="L277" i="27"/>
  <c r="I6" i="27"/>
  <c r="D15" i="27"/>
  <c r="L15" i="27" s="1"/>
  <c r="G5" i="27"/>
  <c r="D6" i="27"/>
  <c r="D10" i="27"/>
  <c r="F48" i="27"/>
  <c r="D60" i="27"/>
  <c r="L48" i="27"/>
  <c r="M48" i="27" s="1"/>
  <c r="L188" i="27"/>
  <c r="E7" i="27"/>
  <c r="E14" i="27"/>
  <c r="I15" i="27"/>
  <c r="G7" i="27"/>
  <c r="I277" i="27" l="1"/>
  <c r="I16" i="27" s="1"/>
  <c r="H16" i="27"/>
  <c r="H279" i="27"/>
  <c r="J277" i="27"/>
  <c r="C16" i="27"/>
  <c r="F16" i="27" s="1"/>
  <c r="F350" i="27"/>
  <c r="K277" i="27"/>
  <c r="M277" i="27" s="1"/>
  <c r="F10" i="27"/>
  <c r="D9" i="27"/>
  <c r="L10" i="27"/>
  <c r="M10" i="27" s="1"/>
  <c r="D7" i="27"/>
  <c r="L16" i="27"/>
  <c r="D14" i="27"/>
  <c r="L279" i="27"/>
  <c r="D5" i="27"/>
  <c r="F60" i="27"/>
  <c r="L60" i="27"/>
  <c r="M60" i="27" s="1"/>
  <c r="L6" i="27"/>
  <c r="H5" i="27" l="1"/>
  <c r="I279" i="27"/>
  <c r="J279" i="27"/>
  <c r="H7" i="27"/>
  <c r="L7" i="27" s="1"/>
  <c r="J16" i="27"/>
  <c r="H14" i="27"/>
  <c r="L14" i="27" s="1"/>
  <c r="K16" i="27"/>
  <c r="M16" i="27" s="1"/>
  <c r="C7" i="27"/>
  <c r="F7" i="27" s="1"/>
  <c r="L5" i="27"/>
  <c r="F9" i="27"/>
  <c r="L9" i="27"/>
  <c r="M9" i="27" s="1"/>
  <c r="J14" i="27" l="1"/>
  <c r="I14" i="27"/>
  <c r="J7" i="27"/>
  <c r="I7" i="27"/>
  <c r="I5" i="27"/>
  <c r="J5" i="27"/>
  <c r="K7" i="27"/>
  <c r="M7" i="27" s="1"/>
  <c r="F376" i="27"/>
  <c r="K184" i="27" l="1"/>
  <c r="M184" i="27" s="1"/>
  <c r="D345" i="27"/>
  <c r="H345" i="27" s="1"/>
  <c r="H347" i="27" s="1"/>
  <c r="H349" i="27" s="1"/>
  <c r="D347" i="27" l="1"/>
  <c r="D349" i="27" s="1"/>
  <c r="D372" i="27"/>
  <c r="K176" i="27"/>
  <c r="M176" i="27" s="1"/>
  <c r="F176" i="27"/>
  <c r="K183" i="27"/>
  <c r="M183" i="27" s="1"/>
  <c r="F183" i="27"/>
  <c r="D374" i="27" l="1"/>
  <c r="D375" i="27" s="1"/>
  <c r="H372" i="27"/>
  <c r="H374" i="27" s="1"/>
  <c r="H375" i="27" s="1"/>
  <c r="C279" i="27"/>
  <c r="F188" i="27"/>
  <c r="C6" i="27"/>
  <c r="K188" i="27"/>
  <c r="M188" i="27" s="1"/>
  <c r="C15" i="27"/>
  <c r="D350" i="27"/>
  <c r="H350" i="27" s="1"/>
  <c r="F15" i="27" l="1"/>
  <c r="C14" i="27"/>
  <c r="K15" i="27"/>
  <c r="M15" i="27" s="1"/>
  <c r="K6" i="27"/>
  <c r="M6" i="27" s="1"/>
  <c r="F6" i="27"/>
  <c r="D376" i="27"/>
  <c r="C5" i="27"/>
  <c r="F279" i="27"/>
  <c r="K279" i="27"/>
  <c r="M279" i="27" s="1"/>
  <c r="F14" i="27" l="1"/>
  <c r="K14" i="27"/>
  <c r="M14" i="27" s="1"/>
  <c r="K5" i="27"/>
  <c r="M5" i="27" s="1"/>
  <c r="F5" i="27"/>
  <c r="N5" i="27"/>
  <c r="O5" i="27" s="1"/>
  <c r="H376" i="27"/>
</calcChain>
</file>

<file path=xl/sharedStrings.xml><?xml version="1.0" encoding="utf-8"?>
<sst xmlns="http://schemas.openxmlformats.org/spreadsheetml/2006/main" count="459" uniqueCount="281">
  <si>
    <t>Код  БК / СУБКОСГУ</t>
  </si>
  <si>
    <t>ВЕСЬ БЮДЖЕТ  без иных целей</t>
  </si>
  <si>
    <t>ИНЫЕ ЦЕЛИ</t>
  </si>
  <si>
    <t>ФЕДЕРАЛЬНЫЙ БЮДЖЕТ ИНЫЕ ЦЕЛИ</t>
  </si>
  <si>
    <t>РЕСПУБЛИКАНСКИЙ БЮДЖЕТ + ИНЫЕ ЦЕЛИ</t>
  </si>
  <si>
    <t>РЕСПУБЛИКАНСКИЙ БЮДЖЕТ</t>
  </si>
  <si>
    <t>МЕСТНЫЙ БЮДЖЕТ + ИНЫЕ ЦЕЛИ</t>
  </si>
  <si>
    <t>МЕСТНЫЙ  БЮДЖЕТ без иных целей</t>
  </si>
  <si>
    <t>Заработная плата</t>
  </si>
  <si>
    <t>Начисления на выплаты по оплате труда</t>
  </si>
  <si>
    <t>ПРОЧИЕ УСЛУГИ</t>
  </si>
  <si>
    <t>Возмещение расходов, связанных с проживанием во время служебной командировки (суточные) педагогическим работникам на время получения дополнительного профессионального образования</t>
  </si>
  <si>
    <t>Плата за предоставление доступа и использование линий связи</t>
  </si>
  <si>
    <t>Работы, услуги по содержанию имущества, в том числе:</t>
  </si>
  <si>
    <t xml:space="preserve">Текущий ремонт и обслуживание компьютерной техники </t>
  </si>
  <si>
    <t>Прочие работы, услуги, в том числе:</t>
  </si>
  <si>
    <t>Подписка</t>
  </si>
  <si>
    <t xml:space="preserve">Приобретение неисключительных (пользовательских) прав на программное обеспечение                                                              </t>
  </si>
  <si>
    <t>Услуги по обучению на курсах повышения квалификации, подготовки и переподготовки педагогических работников</t>
  </si>
  <si>
    <t>Увеличение стоимости основных средств, в том числе:</t>
  </si>
  <si>
    <t>Приобретение компьютерной техники и учебного оборудования</t>
  </si>
  <si>
    <t>Приобретение спортивного оборудования</t>
  </si>
  <si>
    <t xml:space="preserve">Приобретение учебников, учебно-наглядных пособий и художественной литературы </t>
  </si>
  <si>
    <t>Приобретение мебели</t>
  </si>
  <si>
    <t>Увеличение стоимости материальных запасов, в том числе:</t>
  </si>
  <si>
    <t xml:space="preserve">Приобретение игр, игрушек </t>
  </si>
  <si>
    <t>Приобретение (изготовление) бланков строгой отчётности</t>
  </si>
  <si>
    <t>Приобретение (изготовление) подарочной и сувенирной продукции</t>
  </si>
  <si>
    <t xml:space="preserve">Расходы на предоставление компенсации расходов на оплату жилых помещений,отопления и электроэнергии педогогическим работникам, проживающим в сельской местности и работающим в муниципальных образовательных организациях, расположенных в сельской местности, в рамках Муниципальной программы развития образования в городском округе Евпатория Республики Крым </t>
  </si>
  <si>
    <t>91107021100071310 612  (2140000)</t>
  </si>
  <si>
    <t>Субсидия бюджетам муниципальных образований на организацию бесплатного горячего питания обучающихся 1-4 классов в муниципальных образовательных организациях , в том числе:</t>
  </si>
  <si>
    <t>911 0702 11000 S1620 612</t>
  </si>
  <si>
    <t>Услуги по организации горячего питания детей (1-4 классы)</t>
  </si>
  <si>
    <t>Приобретение продуктов питания для организации питания детей (1-4 классы)</t>
  </si>
  <si>
    <t>Субсидия бюджетам муниципальных образований на организацию бесплатного горячего питания обучающихся, получающих начальное общее образование в муниципальных общеобразовательных учреждениях , в том числе:</t>
  </si>
  <si>
    <t>911 0702 11000 L3040 612</t>
  </si>
  <si>
    <t>Межбюджетные трансферты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</si>
  <si>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Расходы на ежемесячное денежное вознаграждениеза классное руководство педагогическим сотрудникам</t>
  </si>
  <si>
    <t>2411000</t>
  </si>
  <si>
    <t>2412000</t>
  </si>
  <si>
    <t>Изготовление квалифицированного сертификата ключа поверки электронной подписи</t>
  </si>
  <si>
    <t>Абонплата за использование линий связи</t>
  </si>
  <si>
    <t>Транспортные услуги</t>
  </si>
  <si>
    <t>Оплата проезда к месту служебной командировки</t>
  </si>
  <si>
    <t>Коммунальные услуги, в том числе:</t>
  </si>
  <si>
    <t>Теплоснабжение</t>
  </si>
  <si>
    <t>Вода</t>
  </si>
  <si>
    <t>Электроэнергия</t>
  </si>
  <si>
    <t>Услуги по обращению с ТКО</t>
  </si>
  <si>
    <t>Услуги дератизации, дезинсекции</t>
  </si>
  <si>
    <t>Поверка, техническое обслуживание и ремонт оборудования, инженерных сетей, сетей отопления</t>
  </si>
  <si>
    <t>Заправка катриджей (для административно - управленческого персонала, специалистов, кроме педагогических работников)</t>
  </si>
  <si>
    <t>Проведение бактериологических исследований воздуха в помещениях и иных нефинансовых активов</t>
  </si>
  <si>
    <t>Поверка диэлектрических перчаток</t>
  </si>
  <si>
    <t>Услуги по облагораживанию прилегающей территории</t>
  </si>
  <si>
    <t>Расходы илососа</t>
  </si>
  <si>
    <t>Текущий ремонт электрооборудования и электроприборов, компьютерной техники  (для административно - управленческого персонала, специалистов, кроме педагогических работников), медицинской техники и оборудования</t>
  </si>
  <si>
    <t>Обслуживание электрооборудования и электроприборов, компьютерной техники  (для административно - управленческого персонала, специалистов, кроме педагогических работников), медицинской техники и оборудования</t>
  </si>
  <si>
    <t>Медицинские услуги</t>
  </si>
  <si>
    <t>Проведение специальной оценки условий труда, оценка качества условий осуществления образовательной деятельности</t>
  </si>
  <si>
    <t>Услуги по составлению экологической отчетности, проведение паспортизации опасных отходов</t>
  </si>
  <si>
    <t>Подписка (для административно - управленческого персонала, специалистов, кроме педагогических работников)</t>
  </si>
  <si>
    <t>Услуги по организации питания детей</t>
  </si>
  <si>
    <t>Приобретение неисключительных (пользовательских) прав на программное обеспечение  (для административно - управленческого персонала, специалистов, кроме педагогических работников)</t>
  </si>
  <si>
    <t>Услуги по обучению на курсах повышения квалификации, подготовка и переподгатовка   (для административно - управленческого персонала, специалистов, кроме педагогических работников)</t>
  </si>
  <si>
    <t>Техническое обслуживание и сопровождение сайта учреждения</t>
  </si>
  <si>
    <t>Услуги и работы по утилизации, захоронению пищевых отходов</t>
  </si>
  <si>
    <t>Услуги по утилизации оборудования</t>
  </si>
  <si>
    <t>Уплата налогов, пошлины и сборов</t>
  </si>
  <si>
    <t>Приобретение (изготовление)  лекарственных препаратов и материалов, применяемых в медицинских целях</t>
  </si>
  <si>
    <t>Приобретение продуктов питания для детей льготной категории</t>
  </si>
  <si>
    <t>Приобретение горюче - смазочных материалов</t>
  </si>
  <si>
    <t>Приобретение строительных материалов</t>
  </si>
  <si>
    <t>Приобретение мягкого инвентаря</t>
  </si>
  <si>
    <t>Приобретение учебно - бланочной продукции, письменных и чертежных принадлежностей, канцелярских товаров,материалов и инвентаря (для админи)</t>
  </si>
  <si>
    <t>Приобретение запасных  и составных частей, для машин, оборудования, оргтехники,вычислительной техники, системпередачи и отображения информации, защиты информации (для административно - управлен)</t>
  </si>
  <si>
    <t>Расходные материалы, комплектующие, инструменты и оборудование</t>
  </si>
  <si>
    <t>Приобретение воды питьевой</t>
  </si>
  <si>
    <t>Мероприятия по пожарной безопасности 1.2.3</t>
  </si>
  <si>
    <t>Зарядка огнетушителей</t>
  </si>
  <si>
    <t>Работа по огнезащитной обработке конструкций</t>
  </si>
  <si>
    <t>Проведение испытания пожарных кранов, лестниц</t>
  </si>
  <si>
    <t>Обслуживание тревожной пожарной сигнализации</t>
  </si>
  <si>
    <t>Обслуживание противопожарных клапанов дымоудаления системы вентиляции</t>
  </si>
  <si>
    <t>Перекатка пожарного рукава</t>
  </si>
  <si>
    <t>Передача сигнала  о пожаре  на централизованный пульт МЧС</t>
  </si>
  <si>
    <t>Услуги по проведению категорирования помещений по взрывопожарной и пожарной опасности</t>
  </si>
  <si>
    <t>Приобретение огнетушителей</t>
  </si>
  <si>
    <t>Приобретение пожарного инвентаря</t>
  </si>
  <si>
    <t>Мероприятия по антитеррору 1.2.4</t>
  </si>
  <si>
    <t>Обслуживание тревожной охранной сигнализации</t>
  </si>
  <si>
    <t>Обслуживание системы видеонаблюдения</t>
  </si>
  <si>
    <t>Услуги физической охраны</t>
  </si>
  <si>
    <t>Текущий ремонт помещений</t>
  </si>
  <si>
    <t>Текущий ремонт систем отопления, водоснабжения и канализации</t>
  </si>
  <si>
    <t>Текущий ремонт кровли</t>
  </si>
  <si>
    <t xml:space="preserve">Измерение сопротивления изоляции, электропроводки, испытания устройства защитного заземления, текущего ремонта кабельной линии </t>
  </si>
  <si>
    <t>Текущий ремонт входной группы</t>
  </si>
  <si>
    <t>Текущий ремонт дворовой территории</t>
  </si>
  <si>
    <t>Текущий ремонт кабельной линии</t>
  </si>
  <si>
    <t>Субсидии из бюджета муниципального образования городской  округ Евпатория Республики Крым муниципальным бюджетным образовательным учреждениям, находящимся в ведении управления образования администрации города Евпатории Республики Крым, на иные цели на очередной финансовый год и плановый период, утвержденным постановлением администрации города Евпатории Республики Крым, в том числе:</t>
  </si>
  <si>
    <t>Расходы на предоставление субсидий муниципальным бюджетным учреждениям дошкольного, общего образования, начального общего, основного общего, среднего общего образования, дополнительного образования в рамках муниципальной программы развития образования в городском округе Евпатория Республики Крым, в том числе:</t>
  </si>
  <si>
    <t>911 0702 11002 02590 612</t>
  </si>
  <si>
    <t>225</t>
  </si>
  <si>
    <t>Работы по установке  дверей, лестниц</t>
  </si>
  <si>
    <t>Обследование технического состояния объектов нефинансовых активов</t>
  </si>
  <si>
    <t>Работы по установке окон, ограждений</t>
  </si>
  <si>
    <t>226</t>
  </si>
  <si>
    <t>Изготовление вывесок,стендов, табличек и др.</t>
  </si>
  <si>
    <t>Оценка стоимости права пользования объектами недвижимости муниципального имущества</t>
  </si>
  <si>
    <t>310</t>
  </si>
  <si>
    <t>Приобретение мебели (для административно - управленческого персонала, специалистов, кроме педагогических работников)</t>
  </si>
  <si>
    <t>Приобретение бытовой техники, аппаратуры, и  оборудования</t>
  </si>
  <si>
    <t>Приобратение хозяйственного инвентаря</t>
  </si>
  <si>
    <t>Работы по установке противопожарных дверей, лестниц</t>
  </si>
  <si>
    <t>Приобретение и изготовление металлоконструкций</t>
  </si>
  <si>
    <t>Расходы, направленные на развитие инфраструктуры образовательных организаций в рамках муниципальной программы развития образования в городском округе Евпатория Республики Крым, в том числе:</t>
  </si>
  <si>
    <t>911 0702 11 000 20180 612</t>
  </si>
  <si>
    <t>Разработка проектной и сметной документации для  установки объектов нефинансовых активов</t>
  </si>
  <si>
    <t>Проведение государственной экспертизы документации, осуществление строительного контроля, включая авторский надзор за капитальным ремонтом объектов капитального строительства</t>
  </si>
  <si>
    <t>Установка и настройка автоматизированной системы</t>
  </si>
  <si>
    <t>Приобретение основных средств</t>
  </si>
  <si>
    <t>Установка и настройка авотматизированной системы</t>
  </si>
  <si>
    <t>Ремонтные работы (капитальный ремонт) 1.2.2</t>
  </si>
  <si>
    <t>Капитальный ремонт системы вентиляции</t>
  </si>
  <si>
    <t>Капитальный ремонт кровли</t>
  </si>
  <si>
    <t>Капитальный ремонт зданий</t>
  </si>
  <si>
    <t>Капитальный ремонт помещений</t>
  </si>
  <si>
    <t>Разработка проектной и сметной документации для капитального ремонта объектов нефинансовых активов</t>
  </si>
  <si>
    <t>Расходы на мероприятия в рамках муниципальной программы "Социальная защита населения городского округа Евпатория Республики Крым" , в том числе:</t>
  </si>
  <si>
    <t>346</t>
  </si>
  <si>
    <t>Приобретение мнемосхемы. Поручней для унитаза и раковины, крючков для костылей, индукционной системы и т.д. для создания универсальной безбарьерной среды</t>
  </si>
  <si>
    <t>2210002</t>
  </si>
  <si>
    <t>Приобретение почтовых марок и маркированных конвертов, пересылка почтовых отправлений</t>
  </si>
  <si>
    <t>221</t>
  </si>
  <si>
    <t>2120001</t>
  </si>
  <si>
    <t>Возмещение расходов, связанных с проживанием вне места постоянного жительства в служебных командировках (суточные)</t>
  </si>
  <si>
    <t>Надомное обучение</t>
  </si>
  <si>
    <t>Проверка</t>
  </si>
  <si>
    <t xml:space="preserve">ИТОГО РЕСПУБЛИКАНСКИЙ БЮДЖЕТ </t>
  </si>
  <si>
    <t>611+612</t>
  </si>
  <si>
    <t>Оплата труда, в т.ч.:</t>
  </si>
  <si>
    <t>Прочие несоциальные выплаты персоналу в денежной форме, в т.ч.:</t>
  </si>
  <si>
    <t>Услуги связи, в т.ч.:</t>
  </si>
  <si>
    <t>Приобретение спортивного инвентаря</t>
  </si>
  <si>
    <t>Приобретение запасных и составных частей для машин, оборудования, оргтехники, вычислительной техники, систем передачи и отображения информации, защиты информации</t>
  </si>
  <si>
    <t>Приобретение учебно - бланочной продукции, письменных и чертежных принадлежностей, канцелярских товаров, материалов и инвентаря для учебных занятий</t>
  </si>
  <si>
    <t>Мероприятия по содержанию имущества  п.1.2.1</t>
  </si>
  <si>
    <t>Транспортные расходы , в т.ч.:</t>
  </si>
  <si>
    <t>Прочие работы, услуги, в т.ч.:</t>
  </si>
  <si>
    <t xml:space="preserve"> 223 (244)</t>
  </si>
  <si>
    <t>223 (247)</t>
  </si>
  <si>
    <t>Увеличение стоимости материальных запасов, в т.ч.</t>
  </si>
  <si>
    <t>Увеличение стоимости лекарственных препаратов и материалов, применяемых в медицинских целях, в т.ч.</t>
  </si>
  <si>
    <t>Увеличение стоимости продуктов питания, в т.ч.</t>
  </si>
  <si>
    <t>Увеличение стоимости горюче-смазочных материалов, в т.ч.</t>
  </si>
  <si>
    <t>Увеличение стоимости строительных материалов, в т.ч.</t>
  </si>
  <si>
    <t>Увеличение стоимости мягкого инвентаря, в т.ч.</t>
  </si>
  <si>
    <t>Увеличение стоимости материальных запасов, в т.ч.:</t>
  </si>
  <si>
    <t>340 (весь)</t>
  </si>
  <si>
    <t>Ремонты п. 1.2.2</t>
  </si>
  <si>
    <t>Разработка проектной и сметной документации для текущего ремонта объектов нефинансовых активов</t>
  </si>
  <si>
    <t>Мероприятия по пожарной безопасности  п.1.2.3</t>
  </si>
  <si>
    <t>Коммунальные услуги, 244</t>
  </si>
  <si>
    <t>Коммунальные услуги, 247</t>
  </si>
  <si>
    <t>Расходы на фонд оплаты труда работников учреждений (советники)</t>
  </si>
  <si>
    <t xml:space="preserve">Расходы по начислениям на заработную плату </t>
  </si>
  <si>
    <t>Фин.обеспечение выполнения деятельности</t>
  </si>
  <si>
    <t>П. 1.2.1</t>
  </si>
  <si>
    <t xml:space="preserve">Мероприятия по пожарной безопасности </t>
  </si>
  <si>
    <t>П. 1.2.3</t>
  </si>
  <si>
    <t xml:space="preserve">Мероприятия по антитеррору </t>
  </si>
  <si>
    <t>П.1.2.4</t>
  </si>
  <si>
    <t>2260050 (243)</t>
  </si>
  <si>
    <t>2260436 (243)</t>
  </si>
  <si>
    <t>ИТОГО МУНИЦИПАЛЬНЫЙ  БЮДЖЕТ 611+612</t>
  </si>
  <si>
    <t xml:space="preserve">ВСЕГО 0702 1100202590 612, в том числе </t>
  </si>
  <si>
    <t>Мероприятия по пожарной безопасности</t>
  </si>
  <si>
    <t>Работы, услуги по содержанию имущества, в т.ч.:</t>
  </si>
  <si>
    <t>Проведение государственной экспертизы проектной документаци, осуществление строительного контроля, включая авторский надзор за капитальным ремонтом объектов капитального строительства</t>
  </si>
  <si>
    <t>ВСЕГО  0702 1100020180 612, в том числе</t>
  </si>
  <si>
    <t>Ремонты</t>
  </si>
  <si>
    <t>Работы по присоединению к сетям инженерно-технического обеспечения, по увеличению потребляемой мощности</t>
  </si>
  <si>
    <t>Разработка проектной и сметной документации для установки объектов нефинансовых активов</t>
  </si>
  <si>
    <t>Увеличение стоимости основных средств, в т.ч.:</t>
  </si>
  <si>
    <t>Мероприятия по антитеррору</t>
  </si>
  <si>
    <t>ВСЕГО 2022 г.</t>
  </si>
  <si>
    <t>ПЕРЕХОДЯЩИЕ ОСТАТКИ ПО ИНЫМ ЦЕЛЯМ</t>
  </si>
  <si>
    <t>2250207 (243)</t>
  </si>
  <si>
    <t>2250440 (243)</t>
  </si>
  <si>
    <t>Стало</t>
  </si>
  <si>
    <t>Было</t>
  </si>
  <si>
    <t>Изменения</t>
  </si>
  <si>
    <t>РЕСПУБЛИКАНСКИЙ БЮДЖЕТ / Наименование мероприятия</t>
  </si>
  <si>
    <t>МУНИЦИПАЛЬНЫЙ БЮДЖЕТ / Наименование мероприятия</t>
  </si>
  <si>
    <t>911 0702 11000 71330 611.</t>
  </si>
  <si>
    <t>911 0702 11002 02590 611.</t>
  </si>
  <si>
    <t>Наименование мероприятия (СШ 11)</t>
  </si>
  <si>
    <t>ТЕКУЩИЙ ПЕРИОД</t>
  </si>
  <si>
    <t xml:space="preserve">Остаток </t>
  </si>
  <si>
    <t>Утвержденные плановые назначения             на текущий период, руб.</t>
  </si>
  <si>
    <t>Показатели исполнения на текущий период, %</t>
  </si>
  <si>
    <t>Годовые планы</t>
  </si>
  <si>
    <t>ФБ 612</t>
  </si>
  <si>
    <t>сумма</t>
  </si>
  <si>
    <t>РБ 611</t>
  </si>
  <si>
    <t>РБ 612</t>
  </si>
  <si>
    <t>РБ (611+ 612)</t>
  </si>
  <si>
    <t>310+340</t>
  </si>
  <si>
    <t>всего</t>
  </si>
  <si>
    <t>МБ 611</t>
  </si>
  <si>
    <t>МБ 612</t>
  </si>
  <si>
    <t>МБ (611+612)</t>
  </si>
  <si>
    <t>225 (244)</t>
  </si>
  <si>
    <t>225 (243)</t>
  </si>
  <si>
    <t>226 (244)</t>
  </si>
  <si>
    <t>226 (243)</t>
  </si>
  <si>
    <t xml:space="preserve">МБ +РБ 611 </t>
  </si>
  <si>
    <t>проверка</t>
  </si>
  <si>
    <t>П.1.2.2</t>
  </si>
  <si>
    <t>П.1.2.1</t>
  </si>
  <si>
    <t xml:space="preserve">ИТОГО ИНЫЕ ЦЕЛИ  ФЕДЕРАЛЬНЫЙ БЮДЖЕТ </t>
  </si>
  <si>
    <t>ИТОГО  МУНИЦИПАЛЬНЫЙ БЮДЖЕТ</t>
  </si>
  <si>
    <t xml:space="preserve">ИТОГО ИНЫЕ ЦЕЛИ  РЕСПУБЛИКАНСКИЙ БЮДЖЕТ </t>
  </si>
  <si>
    <t>ИТОГО РЕСПУБЛИКАНСКИЙ БЮДЖЕТ                                                                                               Субсидия на 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организациях,находящихся в ведении управления образования администрации города Евпатории Республики Крым, в т.ч.:</t>
  </si>
  <si>
    <t>МБ +РБ+ФБ 612</t>
  </si>
  <si>
    <t>МБ +РБ+ФБ (611+612)</t>
  </si>
  <si>
    <t xml:space="preserve">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</si>
  <si>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Приобретение учебно-наглядных пособий </t>
  </si>
  <si>
    <t>Капитальный ремонт ограждения</t>
  </si>
  <si>
    <t>Измерение сопротивления изоляции электропроводки, испытание устройств защитного заземления, текущий ремонт кабельной линии</t>
  </si>
  <si>
    <t>Текущий ремонт кровли, водосточной системы</t>
  </si>
  <si>
    <t>911 0702 71 0 00 90106 612</t>
  </si>
  <si>
    <t>Мероприятия в рамках непрограммных направлений расходов (участите в предупреждении и ликвидации последствий чрезвычайных ситуаций в границах городского округа)</t>
  </si>
  <si>
    <t>Приобретение компьютерной техники (для АУП, специалистов, кроме педагогических работников)</t>
  </si>
  <si>
    <t>Оплата услуг БТИ</t>
  </si>
  <si>
    <t>Приобретение игрового оборудования</t>
  </si>
  <si>
    <t>Приобретение ковров</t>
  </si>
  <si>
    <t>Приобретение мягкого инвентаря (ЮНАРМИЯ)</t>
  </si>
  <si>
    <t>Расходы на реализацию мероприятий, предусмотренных муниципальной программой "Гражданская оборона, защита населения и территорий городского округа Евпатория Республики Крым" на очередной финансовый год и плановый период, не включаемых в муниципальное задание, в том числе:</t>
  </si>
  <si>
    <t>Расходы на разработку технического проекта аппаратно-программного комплекса "Безопасный город", создание резервов материальных ресурсов, создание страхового фонда документации (микрофильмирование) на территории муниципального образования городской округ Евпатория Республики Крым</t>
  </si>
  <si>
    <t>Текущий ремонт фасада здания</t>
  </si>
  <si>
    <t>Расходы, направленные на монтаж автоматических систем пожарной сигнализации в муниципальных образовательных организациях, в рамках муниципальной программы развития образования в городском округе Евпатория Республики Крым</t>
  </si>
  <si>
    <t>911 0702 11000S1490 612</t>
  </si>
  <si>
    <t>Расходы на приобретение и установку систем видеонаблюдения в муниципальных образовательных организациях за счет субсидий из бюджета Республики Крым бюджету муниципального образования городской округ Евпатория Республики Крым</t>
  </si>
  <si>
    <t xml:space="preserve">  0702 110EВ5179F 612</t>
  </si>
  <si>
    <t>ФЕДЕРАЛЬНЫЙ БЮДЖЕТ / Наименование мероприятия</t>
  </si>
  <si>
    <t>Санитарно-гигиеническое обслуживание, мойка и чистка имущества</t>
  </si>
  <si>
    <t>Расходы на реализацию мероприятий, предусмотренных муниципальной программой "Гражданская оборона, защита населения и территорий городского округа Евпатория Республики Крым" на очередной финансовый год и плановый период, не включаемых в муниципальное задание</t>
  </si>
  <si>
    <t>Расходы на мероприятия в рамках муниципальной программы "Социальная защита населения городского округа Евпатория Республики Крым"</t>
  </si>
  <si>
    <t>911 0702 11000S1580 612</t>
  </si>
  <si>
    <t>911 0702 11000L3030 612</t>
  </si>
  <si>
    <t>911 1006 05000 20080 612</t>
  </si>
  <si>
    <t>911 0310 09003 20130   612</t>
  </si>
  <si>
    <t>ВЕСЬ БЮДЖЕТ 0702+ ИНЫЕ ЦЕЛИ</t>
  </si>
  <si>
    <t>Подписка на печатные периодические издания</t>
  </si>
  <si>
    <t>3100267</t>
  </si>
  <si>
    <t>212</t>
  </si>
  <si>
    <t>Расходы, связанные с исполнением судебных актов и судебным производством в рамках непрограммных направлений расходов</t>
  </si>
  <si>
    <t>0702 7400020390  612</t>
  </si>
  <si>
    <t>0702 11 00 0L 0500 612</t>
  </si>
  <si>
    <t xml:space="preserve">Расходы на обеспечение выплат ежемесячного денежного вознагрождения советникам директоров по воспитанию и взаимодействию с детскими общественными объединениями </t>
  </si>
  <si>
    <t>Нотариальные услуги</t>
  </si>
  <si>
    <t>Текущий ремонт спортивных площадок</t>
  </si>
  <si>
    <t>Муниципальное бюджетное общеобразовательное учреждение «Средняя школа № 11 имени Героя Советского Союза Евграфа Михайловича Рыжова города Евпатории Республики Крым»</t>
  </si>
  <si>
    <t>Оплата природного газа</t>
  </si>
  <si>
    <t>Расходы на выплату премий, грантов, стипендий</t>
  </si>
  <si>
    <t>296</t>
  </si>
  <si>
    <t>Работы по установке (монтажу) оборудования</t>
  </si>
  <si>
    <t>Утвержденные плановые назначения   на 2026 год, руб.</t>
  </si>
  <si>
    <t>Исполнено на текущий период 2026, руб.</t>
  </si>
  <si>
    <t>Утвержденные плановые назначения             на 2026 год, руб.</t>
  </si>
  <si>
    <t>Показатели исполнения на 2026 год, %</t>
  </si>
  <si>
    <t>2026 год</t>
  </si>
  <si>
    <t>консультационные услуги</t>
  </si>
  <si>
    <t>Приобретение хозяйственных товаров</t>
  </si>
  <si>
    <t>Приобретение запасных  и составных частей, для машин, оборудования, оргтехники,вычислительной техники, системпередачи и отображения информации, защиты информации</t>
  </si>
  <si>
    <t>Уплата исполнительскго сбора</t>
  </si>
  <si>
    <r>
      <t xml:space="preserve">Приобретение запасных  и составных частей, для машин, оборудования, оргтехники,вычислительной техники, системпередачи и отображения информации, защиты информации </t>
    </r>
    <r>
      <rPr>
        <b/>
        <sz val="12"/>
        <rFont val="Times New Roman"/>
        <family val="1"/>
        <charset val="204"/>
      </rPr>
      <t>(для административно - управлен)</t>
    </r>
  </si>
  <si>
    <r>
      <t>Приобретение запасных  и составных частей, для машин, оборудования, оргтехники,вычислительной техники, системпередачи и отображения информации, защиты информации</t>
    </r>
    <r>
      <rPr>
        <b/>
        <sz val="12"/>
        <rFont val="Times New Roman"/>
        <family val="1"/>
        <charset val="204"/>
      </rPr>
      <t xml:space="preserve"> (для административно - управлен)</t>
    </r>
  </si>
  <si>
    <t xml:space="preserve">Информация о распределении бюджетных средств на 01.09.2026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</si>
</sst>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\ _₽_-;\-* #,##0.00\ _₽_-;_-* &quot;-&quot;??\ _₽_-;_-@_-"/>
    <numFmt numFmtId="164" formatCode="#,##0_р_."/>
    <numFmt numFmtId="165" formatCode="_-* #,##0.00,_₽_-;\-* #,##0.00,_₽_-;_-* \-??\ _₽_-;_-@_-"/>
    <numFmt numFmtId="166" formatCode="#,##0.00_р_."/>
    <numFmt numFmtId="167" formatCode="_-* #,##0.00\ _₽_-;\-* #,##0.00\ _₽_-;_-* \-??\ _₽_-;_-@_-"/>
    <numFmt numFmtId="168" formatCode="_-* #,##0.00_р_._-;\-* #,##0.00_р_._-;_-* &quot;-&quot;??_р_._-;_-@"/>
    <numFmt numFmtId="169" formatCode="#,##0.00_ ;\-#,##0.00\ "/>
  </numFmts>
  <fonts count="4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1"/>
      <name val="Cambria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4"/>
      <color rgb="FF000000"/>
      <name val="Calibri"/>
      <family val="2"/>
      <charset val="1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2"/>
      <color theme="9" tint="-0.499984740745262"/>
      <name val="Times New Roman"/>
      <family val="1"/>
      <charset val="204"/>
    </font>
    <font>
      <sz val="11"/>
      <color theme="9" tint="-0.499984740745262"/>
      <name val="Calibri"/>
      <family val="2"/>
      <charset val="1"/>
    </font>
    <font>
      <b/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1"/>
      <name val="Calibri"/>
      <family val="2"/>
      <charset val="1"/>
    </font>
    <font>
      <sz val="14"/>
      <name val="Calibri"/>
      <family val="2"/>
      <charset val="1"/>
    </font>
    <font>
      <b/>
      <sz val="14"/>
      <name val="Times New Roman"/>
      <family val="1"/>
      <charset val="1"/>
    </font>
    <font>
      <b/>
      <sz val="11"/>
      <name val="Calibri"/>
      <family val="2"/>
      <charset val="1"/>
    </font>
    <font>
      <sz val="14"/>
      <color theme="9" tint="-0.499984740745262"/>
      <name val="Calibri"/>
      <family val="2"/>
      <charset val="1"/>
    </font>
    <font>
      <b/>
      <sz val="14"/>
      <color theme="9" tint="-0.499984740745262"/>
      <name val="Times New Roman"/>
      <family val="1"/>
      <charset val="204"/>
    </font>
    <font>
      <b/>
      <sz val="14"/>
      <name val="Calibri"/>
      <family val="2"/>
      <charset val="1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i/>
      <sz val="11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  <font>
      <b/>
      <sz val="18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4"/>
      <name val="Calibri"/>
      <family val="2"/>
      <charset val="204"/>
    </font>
    <font>
      <b/>
      <sz val="10"/>
      <name val="Times New Roman"/>
      <family val="1"/>
      <charset val="204"/>
    </font>
    <font>
      <b/>
      <i/>
      <sz val="11"/>
      <name val="Cambria"/>
      <family val="1"/>
      <charset val="204"/>
    </font>
    <font>
      <b/>
      <sz val="11"/>
      <name val="Calibri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8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DEADA"/>
      </patternFill>
    </fill>
    <fill>
      <patternFill patternType="solid">
        <fgColor theme="8" tint="0.59999389629810485"/>
        <bgColor rgb="FFFFFF00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rgb="FFFDEADA"/>
      </patternFill>
    </fill>
    <fill>
      <patternFill patternType="solid">
        <fgColor rgb="FFE6E0EC"/>
        <bgColor rgb="FFD9D9D9"/>
      </patternFill>
    </fill>
    <fill>
      <patternFill patternType="solid">
        <fgColor rgb="FFD9D9D9"/>
        <bgColor rgb="FFE6E0EC"/>
      </patternFill>
    </fill>
    <fill>
      <patternFill patternType="solid">
        <fgColor rgb="FFFFFF00"/>
        <bgColor rgb="FFE6E0EC"/>
      </patternFill>
    </fill>
    <fill>
      <patternFill patternType="solid">
        <fgColor rgb="FFFFC000"/>
        <bgColor rgb="FFE6E0EC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rgb="FFFFC000"/>
      </patternFill>
    </fill>
    <fill>
      <patternFill patternType="solid">
        <fgColor rgb="FF92D050"/>
        <bgColor rgb="FFFFCC00"/>
      </patternFill>
    </fill>
    <fill>
      <patternFill patternType="solid">
        <fgColor rgb="FF92D050"/>
        <bgColor indexed="64"/>
      </patternFill>
    </fill>
    <fill>
      <patternFill patternType="solid">
        <fgColor theme="2" tint="-0.249977111117893"/>
        <bgColor rgb="FFFFC000"/>
      </patternFill>
    </fill>
    <fill>
      <patternFill patternType="solid">
        <fgColor theme="2" tint="-0.249977111117893"/>
        <bgColor rgb="FFFFCC00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39997558519241921"/>
        <bgColor rgb="FFFDEADA"/>
      </patternFill>
    </fill>
    <fill>
      <patternFill patternType="solid">
        <fgColor theme="8" tint="0.39997558519241921"/>
        <bgColor rgb="FFE6E0EC"/>
      </patternFill>
    </fill>
    <fill>
      <patternFill patternType="solid">
        <fgColor theme="0"/>
        <bgColor rgb="FF92D050"/>
      </patternFill>
    </fill>
    <fill>
      <patternFill patternType="solid">
        <fgColor theme="0"/>
        <bgColor rgb="FFCCC1DA"/>
      </patternFill>
    </fill>
    <fill>
      <patternFill patternType="solid">
        <fgColor theme="7" tint="0.79998168889431442"/>
        <bgColor rgb="FFFDEADA"/>
      </patternFill>
    </fill>
    <fill>
      <patternFill patternType="solid">
        <fgColor theme="0"/>
        <bgColor rgb="FFC3D69B"/>
      </patternFill>
    </fill>
    <fill>
      <patternFill patternType="solid">
        <fgColor rgb="FFFFC000"/>
        <bgColor rgb="FFFFC000"/>
      </patternFill>
    </fill>
    <fill>
      <patternFill patternType="solid">
        <fgColor theme="2" tint="-0.249977111117893"/>
        <bgColor rgb="FFD7E4BD"/>
      </patternFill>
    </fill>
    <fill>
      <patternFill patternType="solid">
        <fgColor theme="2" tint="-0.249977111117893"/>
        <bgColor rgb="FFD9D9D9"/>
      </patternFill>
    </fill>
    <fill>
      <patternFill patternType="solid">
        <fgColor rgb="FFFFC000"/>
        <bgColor rgb="FFFFCC00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000"/>
        <bgColor rgb="FFE6B9B8"/>
      </patternFill>
    </fill>
    <fill>
      <patternFill patternType="solid">
        <fgColor theme="2" tint="-0.249977111117893"/>
        <bgColor rgb="FFE6B9B8"/>
      </patternFill>
    </fill>
    <fill>
      <patternFill patternType="solid">
        <fgColor theme="2" tint="-0.249977111117893"/>
        <bgColor rgb="FFFDEADA"/>
      </patternFill>
    </fill>
    <fill>
      <patternFill patternType="solid">
        <fgColor theme="0"/>
        <bgColor rgb="FFE6E0EC"/>
      </patternFill>
    </fill>
    <fill>
      <patternFill patternType="solid">
        <fgColor theme="0"/>
        <bgColor rgb="FFFFCC00"/>
      </patternFill>
    </fill>
    <fill>
      <patternFill patternType="solid">
        <fgColor rgb="FFFFFF00"/>
        <bgColor indexed="64"/>
      </patternFill>
    </fill>
    <fill>
      <patternFill patternType="solid">
        <fgColor rgb="FFD7E4BD"/>
        <bgColor rgb="FFD9D9D9"/>
      </patternFill>
    </fill>
    <fill>
      <patternFill patternType="solid">
        <fgColor rgb="FFFFFF00"/>
        <bgColor rgb="FFFDEADA"/>
      </patternFill>
    </fill>
    <fill>
      <patternFill patternType="solid">
        <fgColor theme="0"/>
        <bgColor rgb="FFFFC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rgb="FFFDEADA"/>
      </patternFill>
    </fill>
    <fill>
      <patternFill patternType="solid">
        <fgColor theme="7" tint="0.39997558519241921"/>
        <bgColor rgb="FFFDEADA"/>
      </patternFill>
    </fill>
    <fill>
      <patternFill patternType="solid">
        <fgColor rgb="FF01E4EF"/>
        <bgColor indexed="64"/>
      </patternFill>
    </fill>
    <fill>
      <patternFill patternType="solid">
        <fgColor rgb="FF01E4EF"/>
        <bgColor rgb="FFFFCC00"/>
      </patternFill>
    </fill>
    <fill>
      <patternFill patternType="solid">
        <fgColor rgb="FF92D050"/>
        <bgColor rgb="FFE6E0EC"/>
      </patternFill>
    </fill>
    <fill>
      <patternFill patternType="solid">
        <fgColor theme="8" tint="0.59999389629810485"/>
        <bgColor rgb="FFE6E0EC"/>
      </patternFill>
    </fill>
    <fill>
      <patternFill patternType="solid">
        <fgColor rgb="FF92D050"/>
        <bgColor rgb="FFC3D69B"/>
      </patternFill>
    </fill>
    <fill>
      <patternFill patternType="solid">
        <fgColor rgb="FF01E4EF"/>
        <bgColor rgb="FFE6B9B8"/>
      </patternFill>
    </fill>
    <fill>
      <patternFill patternType="solid">
        <fgColor rgb="FF01E4EF"/>
        <bgColor rgb="FFFDEADA"/>
      </patternFill>
    </fill>
    <fill>
      <patternFill patternType="solid">
        <fgColor rgb="FF92D050"/>
        <bgColor rgb="FFE6B9B8"/>
      </patternFill>
    </fill>
    <fill>
      <patternFill patternType="solid">
        <fgColor rgb="FF99FF99"/>
        <bgColor rgb="FFFFFF00"/>
      </patternFill>
    </fill>
    <fill>
      <patternFill patternType="solid">
        <fgColor rgb="FFE5B8B7"/>
        <bgColor rgb="FFE5B8B7"/>
      </patternFill>
    </fill>
    <fill>
      <patternFill patternType="solid">
        <fgColor rgb="FFFBD4B4"/>
        <bgColor rgb="FFFBD4B4"/>
      </patternFill>
    </fill>
    <fill>
      <patternFill patternType="solid">
        <fgColor rgb="FFC2D69B"/>
        <bgColor rgb="FFC2D69B"/>
      </patternFill>
    </fill>
    <fill>
      <patternFill patternType="solid">
        <fgColor rgb="FFFFFFFF"/>
        <bgColor rgb="FFFFFFFF"/>
      </patternFill>
    </fill>
    <fill>
      <patternFill patternType="solid">
        <fgColor theme="9" tint="0.59999389629810485"/>
        <bgColor rgb="FFE5B8B7"/>
      </patternFill>
    </fill>
    <fill>
      <patternFill patternType="solid">
        <fgColor theme="0"/>
        <bgColor theme="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theme="0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0"/>
      </patternFill>
    </fill>
    <fill>
      <patternFill patternType="solid">
        <fgColor theme="5" tint="0.59999389629810485"/>
        <bgColor rgb="FFCCC1DA"/>
      </patternFill>
    </fill>
    <fill>
      <patternFill patternType="solid">
        <fgColor theme="9" tint="0.59999389629810485"/>
        <bgColor rgb="FFCCC1DA"/>
      </patternFill>
    </fill>
    <fill>
      <patternFill patternType="solid">
        <fgColor theme="6" tint="0.39997558519241921"/>
        <bgColor rgb="FFCCC1DA"/>
      </patternFill>
    </fill>
    <fill>
      <patternFill patternType="solid">
        <fgColor rgb="FF01E4EF"/>
        <bgColor rgb="FFE6E0EC"/>
      </patternFill>
    </fill>
    <fill>
      <patternFill patternType="solid">
        <fgColor rgb="FFFFFF00"/>
        <bgColor rgb="FFD9D9D9"/>
      </patternFill>
    </fill>
    <fill>
      <patternFill patternType="solid">
        <fgColor theme="9" tint="0.39997558519241921"/>
        <bgColor rgb="FFD9D9D9"/>
      </patternFill>
    </fill>
    <fill>
      <patternFill patternType="solid">
        <fgColor theme="9" tint="0.39997558519241921"/>
        <bgColor rgb="FFE6E0EC"/>
      </patternFill>
    </fill>
    <fill>
      <patternFill patternType="solid">
        <fgColor theme="0" tint="-0.14999847407452621"/>
        <bgColor rgb="FFE6E0E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rgb="FFE6E0EC"/>
      </patternFill>
    </fill>
    <fill>
      <patternFill patternType="solid">
        <fgColor theme="7" tint="0.39997558519241921"/>
        <bgColor rgb="FFE6E0EC"/>
      </patternFill>
    </fill>
    <fill>
      <patternFill patternType="solid">
        <fgColor theme="6" tint="0.39997558519241921"/>
        <bgColor rgb="FFE6E0EC"/>
      </patternFill>
    </fill>
    <fill>
      <patternFill patternType="solid">
        <fgColor rgb="FFFFCCFF"/>
        <bgColor rgb="FFE6E0EC"/>
      </patternFill>
    </fill>
    <fill>
      <patternFill patternType="solid">
        <fgColor theme="2" tint="-0.249977111117893"/>
        <bgColor rgb="FFE6E0EC"/>
      </patternFill>
    </fill>
    <fill>
      <patternFill patternType="solid">
        <fgColor theme="9" tint="0.59999389629810485"/>
        <bgColor rgb="FFE6E0EC"/>
      </patternFill>
    </fill>
    <fill>
      <patternFill patternType="solid">
        <fgColor theme="7" tint="0.79998168889431442"/>
        <bgColor rgb="FFE6E0EC"/>
      </patternFill>
    </fill>
    <fill>
      <patternFill patternType="solid">
        <fgColor rgb="FF01E4EF"/>
        <bgColor rgb="FFCCC1DA"/>
      </patternFill>
    </fill>
    <fill>
      <patternFill patternType="solid">
        <fgColor theme="8" tint="0.39997558519241921"/>
        <bgColor rgb="FFFFCC00"/>
      </patternFill>
    </fill>
    <fill>
      <patternFill patternType="solid">
        <fgColor rgb="FFFF0000"/>
        <bgColor rgb="FFFDEADA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5">
    <xf numFmtId="0" fontId="0" fillId="0" borderId="0"/>
    <xf numFmtId="0" fontId="4" fillId="0" borderId="0"/>
    <xf numFmtId="165" fontId="4" fillId="0" borderId="0" applyBorder="0" applyProtection="0"/>
    <xf numFmtId="0" fontId="14" fillId="0" borderId="0"/>
    <xf numFmtId="0" fontId="14" fillId="0" borderId="0"/>
    <xf numFmtId="0" fontId="14" fillId="0" borderId="0"/>
    <xf numFmtId="0" fontId="15" fillId="0" borderId="0" applyNumberFormat="0" applyFill="0" applyBorder="0" applyProtection="0"/>
    <xf numFmtId="43" fontId="3" fillId="0" borderId="0" applyFont="0" applyFill="0" applyBorder="0" applyAlignment="0" applyProtection="0"/>
    <xf numFmtId="165" fontId="4" fillId="0" borderId="0" applyBorder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4" fillId="0" borderId="0" applyBorder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97">
    <xf numFmtId="0" fontId="0" fillId="0" borderId="0" xfId="0"/>
    <xf numFmtId="0" fontId="4" fillId="0" borderId="0" xfId="1" applyProtection="1">
      <protection locked="0"/>
    </xf>
    <xf numFmtId="0" fontId="4" fillId="2" borderId="0" xfId="1" applyFill="1"/>
    <xf numFmtId="0" fontId="4" fillId="0" borderId="0" xfId="1"/>
    <xf numFmtId="0" fontId="6" fillId="4" borderId="4" xfId="1" applyFont="1" applyFill="1" applyBorder="1" applyAlignment="1">
      <alignment horizontal="center" vertical="center"/>
    </xf>
    <xf numFmtId="0" fontId="5" fillId="5" borderId="0" xfId="1" applyFont="1" applyFill="1" applyAlignment="1">
      <alignment horizontal="center" vertical="center" wrapText="1"/>
    </xf>
    <xf numFmtId="0" fontId="8" fillId="3" borderId="3" xfId="1" applyFont="1" applyFill="1" applyBorder="1" applyAlignment="1">
      <alignment horizontal="center" vertical="center"/>
    </xf>
    <xf numFmtId="0" fontId="8" fillId="6" borderId="0" xfId="1" applyFont="1" applyFill="1" applyAlignment="1">
      <alignment horizontal="center" vertical="center" wrapText="1"/>
    </xf>
    <xf numFmtId="0" fontId="8" fillId="3" borderId="0" xfId="1" applyFont="1" applyFill="1" applyAlignment="1">
      <alignment horizontal="center" vertical="center" wrapText="1"/>
    </xf>
    <xf numFmtId="0" fontId="4" fillId="12" borderId="0" xfId="1" applyFill="1"/>
    <xf numFmtId="0" fontId="10" fillId="2" borderId="0" xfId="0" applyFont="1" applyFill="1" applyAlignment="1">
      <alignment wrapText="1"/>
    </xf>
    <xf numFmtId="0" fontId="10" fillId="0" borderId="0" xfId="0" applyFont="1" applyAlignment="1">
      <alignment wrapText="1"/>
    </xf>
    <xf numFmtId="0" fontId="6" fillId="13" borderId="1" xfId="0" applyFont="1" applyFill="1" applyBorder="1" applyAlignment="1">
      <alignment horizontal="left" vertical="center" wrapText="1"/>
    </xf>
    <xf numFmtId="0" fontId="6" fillId="14" borderId="1" xfId="0" applyFont="1" applyFill="1" applyBorder="1" applyAlignment="1">
      <alignment horizontal="left" vertical="center" wrapText="1"/>
    </xf>
    <xf numFmtId="0" fontId="10" fillId="14" borderId="0" xfId="0" applyFont="1" applyFill="1"/>
    <xf numFmtId="0" fontId="5" fillId="0" borderId="1" xfId="0" applyFont="1" applyBorder="1" applyAlignment="1">
      <alignment horizontal="left" vertical="center" wrapText="1"/>
    </xf>
    <xf numFmtId="0" fontId="11" fillId="0" borderId="0" xfId="0" applyFont="1"/>
    <xf numFmtId="0" fontId="5" fillId="0" borderId="1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13" borderId="1" xfId="0" applyFont="1" applyFill="1" applyBorder="1" applyAlignment="1">
      <alignment horizontal="left" vertical="center" wrapText="1"/>
    </xf>
    <xf numFmtId="0" fontId="10" fillId="0" borderId="0" xfId="0" applyFont="1"/>
    <xf numFmtId="0" fontId="5" fillId="2" borderId="1" xfId="0" applyFont="1" applyFill="1" applyBorder="1" applyAlignment="1">
      <alignment horizontal="left" vertical="center" wrapText="1"/>
    </xf>
    <xf numFmtId="0" fontId="10" fillId="11" borderId="0" xfId="0" applyFont="1" applyFill="1"/>
    <xf numFmtId="0" fontId="5" fillId="13" borderId="2" xfId="0" applyFont="1" applyFill="1" applyBorder="1" applyAlignment="1">
      <alignment horizontal="left" vertical="center" wrapText="1"/>
    </xf>
    <xf numFmtId="0" fontId="6" fillId="19" borderId="2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wrapText="1"/>
    </xf>
    <xf numFmtId="0" fontId="6" fillId="14" borderId="0" xfId="1" applyFont="1" applyFill="1" applyAlignment="1">
      <alignment wrapText="1"/>
    </xf>
    <xf numFmtId="0" fontId="4" fillId="14" borderId="0" xfId="1" applyFill="1"/>
    <xf numFmtId="0" fontId="5" fillId="3" borderId="2" xfId="1" applyFont="1" applyFill="1" applyBorder="1" applyAlignment="1">
      <alignment horizontal="left" vertical="top" wrapText="1"/>
    </xf>
    <xf numFmtId="0" fontId="5" fillId="0" borderId="0" xfId="1" applyFont="1" applyAlignment="1" applyProtection="1">
      <alignment wrapText="1"/>
      <protection locked="0"/>
    </xf>
    <xf numFmtId="0" fontId="6" fillId="23" borderId="2" xfId="1" applyFont="1" applyFill="1" applyBorder="1" applyAlignment="1">
      <alignment horizontal="left" vertical="center" wrapText="1"/>
    </xf>
    <xf numFmtId="0" fontId="6" fillId="14" borderId="0" xfId="1" applyFont="1" applyFill="1" applyAlignment="1">
      <alignment vertical="center" wrapText="1"/>
    </xf>
    <xf numFmtId="0" fontId="5" fillId="2" borderId="0" xfId="1" applyFont="1" applyFill="1" applyAlignment="1">
      <alignment wrapText="1"/>
    </xf>
    <xf numFmtId="0" fontId="5" fillId="0" borderId="0" xfId="1" applyFont="1" applyAlignment="1">
      <alignment wrapText="1"/>
    </xf>
    <xf numFmtId="0" fontId="5" fillId="2" borderId="3" xfId="1" applyFont="1" applyFill="1" applyBorder="1" applyAlignment="1">
      <alignment wrapText="1"/>
    </xf>
    <xf numFmtId="0" fontId="5" fillId="0" borderId="3" xfId="1" applyFont="1" applyBorder="1" applyAlignment="1">
      <alignment vertical="top" wrapText="1"/>
    </xf>
    <xf numFmtId="0" fontId="5" fillId="3" borderId="0" xfId="1" applyFont="1" applyFill="1" applyAlignment="1">
      <alignment wrapText="1"/>
    </xf>
    <xf numFmtId="0" fontId="5" fillId="0" borderId="2" xfId="1" applyFont="1" applyBorder="1" applyAlignment="1">
      <alignment vertical="top" wrapText="1"/>
    </xf>
    <xf numFmtId="0" fontId="5" fillId="3" borderId="2" xfId="1" applyFont="1" applyFill="1" applyBorder="1" applyAlignment="1">
      <alignment vertical="top" wrapText="1"/>
    </xf>
    <xf numFmtId="0" fontId="6" fillId="0" borderId="0" xfId="1" applyFont="1" applyAlignment="1">
      <alignment wrapText="1"/>
    </xf>
    <xf numFmtId="0" fontId="6" fillId="3" borderId="0" xfId="1" applyFont="1" applyFill="1" applyAlignment="1">
      <alignment vertical="center" wrapText="1"/>
    </xf>
    <xf numFmtId="49" fontId="5" fillId="2" borderId="3" xfId="2" applyNumberFormat="1" applyFont="1" applyFill="1" applyBorder="1" applyAlignment="1" applyProtection="1">
      <alignment wrapText="1"/>
    </xf>
    <xf numFmtId="0" fontId="5" fillId="6" borderId="2" xfId="1" applyFont="1" applyFill="1" applyBorder="1" applyAlignment="1">
      <alignment vertical="top" wrapText="1"/>
    </xf>
    <xf numFmtId="0" fontId="6" fillId="6" borderId="0" xfId="1" applyFont="1" applyFill="1" applyAlignment="1">
      <alignment wrapText="1"/>
    </xf>
    <xf numFmtId="0" fontId="6" fillId="3" borderId="0" xfId="1" applyFont="1" applyFill="1" applyAlignment="1">
      <alignment wrapText="1"/>
    </xf>
    <xf numFmtId="0" fontId="5" fillId="24" borderId="2" xfId="1" applyFont="1" applyFill="1" applyBorder="1" applyAlignment="1">
      <alignment vertical="top" wrapText="1"/>
    </xf>
    <xf numFmtId="0" fontId="6" fillId="0" borderId="0" xfId="1" applyFont="1" applyAlignment="1">
      <alignment vertical="center" wrapText="1"/>
    </xf>
    <xf numFmtId="0" fontId="6" fillId="15" borderId="0" xfId="1" applyFont="1" applyFill="1" applyAlignment="1">
      <alignment vertical="center" wrapText="1"/>
    </xf>
    <xf numFmtId="0" fontId="6" fillId="15" borderId="0" xfId="1" applyFont="1" applyFill="1" applyAlignment="1">
      <alignment wrapText="1"/>
    </xf>
    <xf numFmtId="0" fontId="6" fillId="26" borderId="0" xfId="1" applyFont="1" applyFill="1" applyAlignment="1">
      <alignment wrapText="1"/>
    </xf>
    <xf numFmtId="0" fontId="5" fillId="3" borderId="3" xfId="1" applyFont="1" applyFill="1" applyBorder="1" applyAlignment="1">
      <alignment wrapText="1"/>
    </xf>
    <xf numFmtId="0" fontId="5" fillId="3" borderId="2" xfId="1" applyFont="1" applyFill="1" applyBorder="1" applyAlignment="1">
      <alignment horizontal="left" vertical="center" wrapText="1"/>
    </xf>
    <xf numFmtId="0" fontId="6" fillId="29" borderId="2" xfId="1" applyFont="1" applyFill="1" applyBorder="1" applyAlignment="1">
      <alignment horizontal="center" vertical="top" wrapText="1"/>
    </xf>
    <xf numFmtId="0" fontId="6" fillId="22" borderId="0" xfId="1" applyFont="1" applyFill="1" applyAlignment="1">
      <alignment wrapText="1"/>
    </xf>
    <xf numFmtId="2" fontId="5" fillId="0" borderId="3" xfId="1" applyNumberFormat="1" applyFont="1" applyBorder="1" applyAlignment="1">
      <alignment wrapText="1"/>
    </xf>
    <xf numFmtId="0" fontId="5" fillId="3" borderId="3" xfId="1" applyFont="1" applyFill="1" applyBorder="1" applyAlignment="1">
      <alignment horizontal="left" vertical="top" wrapText="1"/>
    </xf>
    <xf numFmtId="0" fontId="5" fillId="3" borderId="3" xfId="1" applyFont="1" applyFill="1" applyBorder="1" applyAlignment="1">
      <alignment vertical="top" wrapText="1"/>
    </xf>
    <xf numFmtId="0" fontId="6" fillId="34" borderId="2" xfId="1" applyFont="1" applyFill="1" applyBorder="1" applyAlignment="1">
      <alignment horizontal="center" vertical="top" wrapText="1"/>
    </xf>
    <xf numFmtId="0" fontId="5" fillId="6" borderId="2" xfId="1" applyFont="1" applyFill="1" applyBorder="1" applyAlignment="1">
      <alignment horizontal="left" vertical="center" wrapText="1"/>
    </xf>
    <xf numFmtId="0" fontId="5" fillId="0" borderId="0" xfId="1" applyFont="1" applyAlignment="1">
      <alignment vertical="center" wrapText="1"/>
    </xf>
    <xf numFmtId="0" fontId="5" fillId="3" borderId="2" xfId="1" applyFont="1" applyFill="1" applyBorder="1" applyAlignment="1">
      <alignment horizontal="left" wrapText="1"/>
    </xf>
    <xf numFmtId="0" fontId="5" fillId="36" borderId="2" xfId="1" applyFont="1" applyFill="1" applyBorder="1" applyAlignment="1">
      <alignment horizontal="left" vertical="center" wrapText="1"/>
    </xf>
    <xf numFmtId="0" fontId="5" fillId="14" borderId="0" xfId="1" applyFont="1" applyFill="1" applyAlignment="1">
      <alignment wrapText="1"/>
    </xf>
    <xf numFmtId="0" fontId="6" fillId="11" borderId="0" xfId="1" applyFont="1" applyFill="1" applyAlignment="1">
      <alignment wrapText="1"/>
    </xf>
    <xf numFmtId="0" fontId="5" fillId="37" borderId="2" xfId="1" applyFont="1" applyFill="1" applyBorder="1" applyAlignment="1">
      <alignment horizontal="left" vertical="center" wrapText="1"/>
    </xf>
    <xf numFmtId="0" fontId="4" fillId="38" borderId="0" xfId="1" applyFill="1"/>
    <xf numFmtId="0" fontId="17" fillId="2" borderId="0" xfId="1" applyFont="1" applyFill="1"/>
    <xf numFmtId="0" fontId="17" fillId="0" borderId="0" xfId="1" applyFont="1"/>
    <xf numFmtId="0" fontId="16" fillId="3" borderId="0" xfId="1" applyFont="1" applyFill="1" applyAlignment="1">
      <alignment wrapText="1"/>
    </xf>
    <xf numFmtId="0" fontId="6" fillId="40" borderId="6" xfId="1" applyFont="1" applyFill="1" applyBorder="1" applyAlignment="1">
      <alignment horizontal="left" vertical="center" wrapText="1"/>
    </xf>
    <xf numFmtId="0" fontId="22" fillId="0" borderId="0" xfId="1" applyFont="1"/>
    <xf numFmtId="0" fontId="25" fillId="15" borderId="0" xfId="1" applyFont="1" applyFill="1"/>
    <xf numFmtId="0" fontId="5" fillId="3" borderId="3" xfId="1" applyFont="1" applyFill="1" applyBorder="1" applyAlignment="1">
      <alignment horizontal="left" wrapText="1"/>
    </xf>
    <xf numFmtId="0" fontId="25" fillId="14" borderId="0" xfId="1" applyFont="1" applyFill="1"/>
    <xf numFmtId="0" fontId="5" fillId="0" borderId="2" xfId="1" applyFont="1" applyBorder="1" applyAlignment="1">
      <alignment horizontal="left" wrapText="1"/>
    </xf>
    <xf numFmtId="0" fontId="10" fillId="0" borderId="0" xfId="0" applyFont="1" applyAlignment="1">
      <alignment horizontal="center"/>
    </xf>
    <xf numFmtId="0" fontId="6" fillId="11" borderId="2" xfId="0" applyFont="1" applyFill="1" applyBorder="1" applyAlignment="1">
      <alignment horizontal="left" vertical="center" wrapText="1"/>
    </xf>
    <xf numFmtId="0" fontId="6" fillId="18" borderId="1" xfId="0" applyFont="1" applyFill="1" applyBorder="1" applyAlignment="1">
      <alignment horizontal="left" vertical="center" wrapText="1"/>
    </xf>
    <xf numFmtId="0" fontId="6" fillId="32" borderId="2" xfId="0" applyFont="1" applyFill="1" applyBorder="1" applyAlignment="1">
      <alignment horizontal="left" vertical="center" wrapText="1"/>
    </xf>
    <xf numFmtId="0" fontId="6" fillId="6" borderId="2" xfId="1" applyFont="1" applyFill="1" applyBorder="1" applyAlignment="1">
      <alignment horizontal="left" wrapText="1"/>
    </xf>
    <xf numFmtId="0" fontId="5" fillId="6" borderId="2" xfId="1" applyFont="1" applyFill="1" applyBorder="1" applyAlignment="1">
      <alignment horizontal="left" vertical="top" wrapText="1"/>
    </xf>
    <xf numFmtId="0" fontId="5" fillId="6" borderId="2" xfId="1" applyFont="1" applyFill="1" applyBorder="1" applyAlignment="1">
      <alignment horizontal="left" wrapText="1"/>
    </xf>
    <xf numFmtId="0" fontId="5" fillId="2" borderId="3" xfId="1" applyFont="1" applyFill="1" applyBorder="1" applyAlignment="1">
      <alignment vertical="top" wrapText="1"/>
    </xf>
    <xf numFmtId="0" fontId="5" fillId="2" borderId="3" xfId="1" applyFont="1" applyFill="1" applyBorder="1" applyAlignment="1">
      <alignment horizontal="left" vertical="top" wrapText="1"/>
    </xf>
    <xf numFmtId="0" fontId="5" fillId="24" borderId="3" xfId="1" applyFont="1" applyFill="1" applyBorder="1" applyAlignment="1">
      <alignment horizontal="left" vertical="center" wrapText="1"/>
    </xf>
    <xf numFmtId="0" fontId="5" fillId="2" borderId="2" xfId="1" applyFont="1" applyFill="1" applyBorder="1" applyAlignment="1">
      <alignment vertical="top" wrapText="1"/>
    </xf>
    <xf numFmtId="0" fontId="5" fillId="6" borderId="2" xfId="1" applyFont="1" applyFill="1" applyBorder="1" applyAlignment="1">
      <alignment vertical="center" wrapText="1"/>
    </xf>
    <xf numFmtId="0" fontId="6" fillId="25" borderId="3" xfId="1" applyFont="1" applyFill="1" applyBorder="1" applyAlignment="1">
      <alignment horizontal="left" vertical="center" wrapText="1"/>
    </xf>
    <xf numFmtId="0" fontId="6" fillId="27" borderId="2" xfId="1" applyFont="1" applyFill="1" applyBorder="1" applyAlignment="1">
      <alignment horizontal="left" vertical="center" wrapText="1"/>
    </xf>
    <xf numFmtId="0" fontId="5" fillId="6" borderId="3" xfId="1" applyFont="1" applyFill="1" applyBorder="1" applyAlignment="1">
      <alignment wrapText="1"/>
    </xf>
    <xf numFmtId="0" fontId="5" fillId="2" borderId="1" xfId="0" applyFont="1" applyFill="1" applyBorder="1" applyAlignment="1">
      <alignment horizontal="left" vertical="top" wrapText="1"/>
    </xf>
    <xf numFmtId="0" fontId="6" fillId="16" borderId="2" xfId="1" applyFont="1" applyFill="1" applyBorder="1" applyAlignment="1">
      <alignment horizontal="left" vertical="center" wrapText="1"/>
    </xf>
    <xf numFmtId="0" fontId="6" fillId="44" borderId="2" xfId="1" applyFont="1" applyFill="1" applyBorder="1" applyAlignment="1">
      <alignment horizontal="left" wrapText="1"/>
    </xf>
    <xf numFmtId="0" fontId="6" fillId="48" borderId="2" xfId="1" applyFont="1" applyFill="1" applyBorder="1" applyAlignment="1">
      <alignment horizontal="left" wrapText="1"/>
    </xf>
    <xf numFmtId="0" fontId="6" fillId="48" borderId="2" xfId="1" applyFont="1" applyFill="1" applyBorder="1" applyAlignment="1">
      <alignment horizontal="left" vertical="center" wrapText="1"/>
    </xf>
    <xf numFmtId="0" fontId="6" fillId="44" borderId="2" xfId="1" applyFont="1" applyFill="1" applyBorder="1" applyAlignment="1">
      <alignment horizontal="left" vertical="top" wrapText="1"/>
    </xf>
    <xf numFmtId="0" fontId="6" fillId="50" borderId="2" xfId="1" applyFont="1" applyFill="1" applyBorder="1" applyAlignment="1">
      <alignment horizontal="left" vertical="center" wrapText="1"/>
    </xf>
    <xf numFmtId="0" fontId="6" fillId="44" borderId="2" xfId="1" applyFont="1" applyFill="1" applyBorder="1" applyAlignment="1">
      <alignment wrapText="1"/>
    </xf>
    <xf numFmtId="0" fontId="6" fillId="44" borderId="2" xfId="1" applyFont="1" applyFill="1" applyBorder="1" applyAlignment="1">
      <alignment horizontal="left" vertical="center" wrapText="1"/>
    </xf>
    <xf numFmtId="0" fontId="6" fillId="28" borderId="8" xfId="1" applyFont="1" applyFill="1" applyBorder="1" applyAlignment="1">
      <alignment vertical="center" wrapText="1"/>
    </xf>
    <xf numFmtId="0" fontId="6" fillId="33" borderId="8" xfId="1" applyFont="1" applyFill="1" applyBorder="1" applyAlignment="1">
      <alignment horizontal="left" wrapText="1"/>
    </xf>
    <xf numFmtId="0" fontId="6" fillId="45" borderId="6" xfId="1" applyFont="1" applyFill="1" applyBorder="1" applyAlignment="1" applyProtection="1">
      <alignment horizontal="left" vertical="center" wrapText="1"/>
      <protection locked="0"/>
    </xf>
    <xf numFmtId="0" fontId="6" fillId="51" borderId="8" xfId="1" applyFont="1" applyFill="1" applyBorder="1" applyAlignment="1">
      <alignment vertical="center" wrapText="1"/>
    </xf>
    <xf numFmtId="0" fontId="7" fillId="36" borderId="6" xfId="1" applyFont="1" applyFill="1" applyBorder="1" applyAlignment="1">
      <alignment horizontal="center" vertical="center" wrapText="1"/>
    </xf>
    <xf numFmtId="0" fontId="7" fillId="10" borderId="6" xfId="1" applyFont="1" applyFill="1" applyBorder="1" applyAlignment="1">
      <alignment horizontal="center" vertical="center" wrapText="1"/>
    </xf>
    <xf numFmtId="49" fontId="7" fillId="41" borderId="12" xfId="1" applyNumberFormat="1" applyFont="1" applyFill="1" applyBorder="1" applyAlignment="1">
      <alignment horizontal="center" vertical="center" wrapText="1"/>
    </xf>
    <xf numFmtId="49" fontId="7" fillId="16" borderId="12" xfId="1" applyNumberFormat="1" applyFont="1" applyFill="1" applyBorder="1" applyAlignment="1">
      <alignment horizontal="center" vertical="center" wrapText="1"/>
    </xf>
    <xf numFmtId="1" fontId="7" fillId="2" borderId="1" xfId="1" applyNumberFormat="1" applyFont="1" applyFill="1" applyBorder="1" applyAlignment="1">
      <alignment horizontal="center" wrapText="1"/>
    </xf>
    <xf numFmtId="1" fontId="7" fillId="18" borderId="1" xfId="1" applyNumberFormat="1" applyFont="1" applyFill="1" applyBorder="1" applyAlignment="1">
      <alignment horizontal="center" wrapText="1"/>
    </xf>
    <xf numFmtId="1" fontId="7" fillId="6" borderId="1" xfId="1" applyNumberFormat="1" applyFont="1" applyFill="1" applyBorder="1" applyAlignment="1">
      <alignment horizontal="center" wrapText="1"/>
    </xf>
    <xf numFmtId="164" fontId="7" fillId="48" borderId="1" xfId="1" applyNumberFormat="1" applyFont="1" applyFill="1" applyBorder="1" applyAlignment="1">
      <alignment horizontal="center" wrapText="1"/>
    </xf>
    <xf numFmtId="1" fontId="7" fillId="25" borderId="1" xfId="1" applyNumberFormat="1" applyFont="1" applyFill="1" applyBorder="1" applyAlignment="1">
      <alignment horizontal="center" vertical="center"/>
    </xf>
    <xf numFmtId="1" fontId="7" fillId="48" borderId="1" xfId="1" applyNumberFormat="1" applyFont="1" applyFill="1" applyBorder="1" applyAlignment="1">
      <alignment horizontal="center" wrapText="1"/>
    </xf>
    <xf numFmtId="1" fontId="7" fillId="18" borderId="1" xfId="1" applyNumberFormat="1" applyFont="1" applyFill="1" applyBorder="1" applyAlignment="1">
      <alignment horizontal="center"/>
    </xf>
    <xf numFmtId="1" fontId="7" fillId="27" borderId="1" xfId="1" applyNumberFormat="1" applyFont="1" applyFill="1" applyBorder="1" applyAlignment="1">
      <alignment horizontal="center" vertical="center"/>
    </xf>
    <xf numFmtId="1" fontId="7" fillId="50" borderId="1" xfId="1" applyNumberFormat="1" applyFont="1" applyFill="1" applyBorder="1" applyAlignment="1">
      <alignment horizontal="center" vertical="center"/>
    </xf>
    <xf numFmtId="1" fontId="7" fillId="44" borderId="1" xfId="1" applyNumberFormat="1" applyFont="1" applyFill="1" applyBorder="1" applyAlignment="1">
      <alignment horizontal="center"/>
    </xf>
    <xf numFmtId="1" fontId="7" fillId="44" borderId="1" xfId="1" applyNumberFormat="1" applyFont="1" applyFill="1" applyBorder="1" applyAlignment="1">
      <alignment horizontal="center" vertical="center"/>
    </xf>
    <xf numFmtId="164" fontId="7" fillId="29" borderId="1" xfId="1" applyNumberFormat="1" applyFont="1" applyFill="1" applyBorder="1" applyAlignment="1">
      <alignment horizontal="center" vertical="center"/>
    </xf>
    <xf numFmtId="166" fontId="7" fillId="29" borderId="1" xfId="1" applyNumberFormat="1" applyFont="1" applyFill="1" applyBorder="1" applyAlignment="1">
      <alignment horizontal="center" vertical="center"/>
    </xf>
    <xf numFmtId="164" fontId="7" fillId="48" borderId="1" xfId="1" applyNumberFormat="1" applyFont="1" applyFill="1" applyBorder="1" applyAlignment="1">
      <alignment horizontal="center" vertical="center"/>
    </xf>
    <xf numFmtId="164" fontId="7" fillId="48" borderId="1" xfId="1" applyNumberFormat="1" applyFont="1" applyFill="1" applyBorder="1" applyAlignment="1">
      <alignment horizontal="center"/>
    </xf>
    <xf numFmtId="164" fontId="7" fillId="23" borderId="1" xfId="1" applyNumberFormat="1" applyFont="1" applyFill="1" applyBorder="1" applyAlignment="1">
      <alignment horizontal="center" vertical="center"/>
    </xf>
    <xf numFmtId="49" fontId="7" fillId="47" borderId="1" xfId="1" applyNumberFormat="1" applyFont="1" applyFill="1" applyBorder="1" applyAlignment="1">
      <alignment horizontal="center" wrapText="1"/>
    </xf>
    <xf numFmtId="1" fontId="7" fillId="35" borderId="1" xfId="1" applyNumberFormat="1" applyFont="1" applyFill="1" applyBorder="1" applyAlignment="1">
      <alignment horizontal="center" vertical="center"/>
    </xf>
    <xf numFmtId="1" fontId="7" fillId="45" borderId="6" xfId="1" applyNumberFormat="1" applyFont="1" applyFill="1" applyBorder="1" applyAlignment="1" applyProtection="1">
      <alignment horizontal="center" vertical="center"/>
      <protection locked="0"/>
    </xf>
    <xf numFmtId="0" fontId="5" fillId="46" borderId="2" xfId="0" applyFont="1" applyFill="1" applyBorder="1" applyAlignment="1">
      <alignment horizontal="left" vertical="center" wrapText="1"/>
    </xf>
    <xf numFmtId="49" fontId="7" fillId="51" borderId="1" xfId="1" applyNumberFormat="1" applyFont="1" applyFill="1" applyBorder="1" applyAlignment="1">
      <alignment horizontal="center" vertical="center" wrapText="1"/>
    </xf>
    <xf numFmtId="49" fontId="7" fillId="34" borderId="1" xfId="1" applyNumberFormat="1" applyFont="1" applyFill="1" applyBorder="1" applyAlignment="1">
      <alignment horizontal="center" vertical="center" wrapText="1"/>
    </xf>
    <xf numFmtId="49" fontId="7" fillId="44" borderId="1" xfId="1" applyNumberFormat="1" applyFont="1" applyFill="1" applyBorder="1" applyAlignment="1">
      <alignment horizontal="center" vertical="center" wrapText="1"/>
    </xf>
    <xf numFmtId="49" fontId="7" fillId="18" borderId="1" xfId="1" applyNumberFormat="1" applyFont="1" applyFill="1" applyBorder="1" applyAlignment="1">
      <alignment horizontal="center" vertical="center" wrapText="1"/>
    </xf>
    <xf numFmtId="49" fontId="7" fillId="53" borderId="1" xfId="1" applyNumberFormat="1" applyFont="1" applyFill="1" applyBorder="1" applyAlignment="1">
      <alignment horizontal="center" vertical="center" wrapText="1"/>
    </xf>
    <xf numFmtId="0" fontId="5" fillId="25" borderId="9" xfId="1" applyFont="1" applyFill="1" applyBorder="1" applyAlignment="1">
      <alignment horizontal="left" vertical="center" wrapText="1"/>
    </xf>
    <xf numFmtId="168" fontId="30" fillId="0" borderId="0" xfId="0" applyNumberFormat="1" applyFont="1" applyAlignment="1">
      <alignment horizontal="center" vertical="center"/>
    </xf>
    <xf numFmtId="49" fontId="7" fillId="17" borderId="13" xfId="1" applyNumberFormat="1" applyFont="1" applyFill="1" applyBorder="1" applyAlignment="1">
      <alignment horizontal="center" wrapText="1"/>
    </xf>
    <xf numFmtId="0" fontId="10" fillId="18" borderId="0" xfId="0" applyFont="1" applyFill="1"/>
    <xf numFmtId="0" fontId="10" fillId="18" borderId="0" xfId="0" applyFont="1" applyFill="1" applyAlignment="1">
      <alignment wrapText="1"/>
    </xf>
    <xf numFmtId="0" fontId="5" fillId="0" borderId="6" xfId="3" applyFont="1" applyBorder="1" applyAlignment="1">
      <alignment horizontal="left" vertical="center" wrapText="1" shrinkToFit="1"/>
    </xf>
    <xf numFmtId="0" fontId="6" fillId="2" borderId="0" xfId="3" applyFont="1" applyFill="1" applyAlignment="1">
      <alignment vertical="center" wrapText="1" shrinkToFit="1"/>
    </xf>
    <xf numFmtId="0" fontId="7" fillId="2" borderId="0" xfId="3" applyFont="1" applyFill="1" applyAlignment="1">
      <alignment vertical="center" wrapText="1"/>
    </xf>
    <xf numFmtId="168" fontId="30" fillId="2" borderId="0" xfId="0" applyNumberFormat="1" applyFont="1" applyFill="1" applyAlignment="1">
      <alignment horizontal="center" vertical="center"/>
    </xf>
    <xf numFmtId="0" fontId="30" fillId="2" borderId="0" xfId="0" applyFont="1" applyFill="1"/>
    <xf numFmtId="0" fontId="0" fillId="2" borderId="0" xfId="0" applyFill="1"/>
    <xf numFmtId="0" fontId="6" fillId="63" borderId="6" xfId="3" applyFont="1" applyFill="1" applyBorder="1" applyAlignment="1">
      <alignment vertical="center" wrapText="1" shrinkToFit="1"/>
    </xf>
    <xf numFmtId="0" fontId="7" fillId="63" borderId="6" xfId="3" applyFont="1" applyFill="1" applyBorder="1" applyAlignment="1">
      <alignment vertical="center" wrapText="1"/>
    </xf>
    <xf numFmtId="0" fontId="6" fillId="7" borderId="6" xfId="1" applyFont="1" applyFill="1" applyBorder="1" applyAlignment="1">
      <alignment horizontal="left" vertical="center"/>
    </xf>
    <xf numFmtId="0" fontId="6" fillId="8" borderId="6" xfId="1" applyFont="1" applyFill="1" applyBorder="1" applyAlignment="1">
      <alignment horizontal="left" vertical="center"/>
    </xf>
    <xf numFmtId="0" fontId="6" fillId="69" borderId="6" xfId="1" applyFont="1" applyFill="1" applyBorder="1" applyAlignment="1">
      <alignment horizontal="left" vertical="center"/>
    </xf>
    <xf numFmtId="0" fontId="5" fillId="38" borderId="0" xfId="1" applyFont="1" applyFill="1" applyAlignment="1">
      <alignment horizontal="center" vertical="center" wrapText="1"/>
    </xf>
    <xf numFmtId="0" fontId="33" fillId="11" borderId="0" xfId="1" applyFont="1" applyFill="1"/>
    <xf numFmtId="0" fontId="6" fillId="46" borderId="2" xfId="0" applyFont="1" applyFill="1" applyBorder="1" applyAlignment="1">
      <alignment horizontal="left" vertical="center" wrapText="1"/>
    </xf>
    <xf numFmtId="0" fontId="33" fillId="21" borderId="0" xfId="1" applyFont="1" applyFill="1"/>
    <xf numFmtId="0" fontId="33" fillId="14" borderId="0" xfId="1" applyFont="1" applyFill="1"/>
    <xf numFmtId="0" fontId="12" fillId="49" borderId="2" xfId="1" applyFont="1" applyFill="1" applyBorder="1" applyAlignment="1">
      <alignment horizontal="left" wrapText="1"/>
    </xf>
    <xf numFmtId="164" fontId="21" fillId="49" borderId="1" xfId="1" applyNumberFormat="1" applyFont="1" applyFill="1" applyBorder="1" applyAlignment="1">
      <alignment horizontal="center" wrapText="1"/>
    </xf>
    <xf numFmtId="0" fontId="34" fillId="5" borderId="0" xfId="1" applyFont="1" applyFill="1"/>
    <xf numFmtId="0" fontId="12" fillId="23" borderId="2" xfId="1" applyFont="1" applyFill="1" applyBorder="1" applyAlignment="1">
      <alignment horizontal="left" vertical="center" wrapText="1"/>
    </xf>
    <xf numFmtId="164" fontId="21" fillId="23" borderId="1" xfId="1" applyNumberFormat="1" applyFont="1" applyFill="1" applyBorder="1" applyAlignment="1">
      <alignment horizontal="center" wrapText="1"/>
    </xf>
    <xf numFmtId="0" fontId="12" fillId="14" borderId="0" xfId="1" applyFont="1" applyFill="1" applyAlignment="1">
      <alignment vertical="center" wrapText="1"/>
    </xf>
    <xf numFmtId="0" fontId="6" fillId="21" borderId="0" xfId="1" applyFont="1" applyFill="1" applyAlignment="1">
      <alignment wrapText="1"/>
    </xf>
    <xf numFmtId="0" fontId="25" fillId="0" borderId="0" xfId="1" applyFont="1"/>
    <xf numFmtId="0" fontId="6" fillId="22" borderId="0" xfId="1" applyFont="1" applyFill="1" applyAlignment="1">
      <alignment horizontal="center" vertical="center" wrapText="1"/>
    </xf>
    <xf numFmtId="0" fontId="25" fillId="21" borderId="0" xfId="1" applyFont="1" applyFill="1"/>
    <xf numFmtId="164" fontId="21" fillId="23" borderId="1" xfId="1" applyNumberFormat="1" applyFont="1" applyFill="1" applyBorder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0" fontId="25" fillId="11" borderId="0" xfId="1" applyFont="1" applyFill="1"/>
    <xf numFmtId="1" fontId="7" fillId="33" borderId="1" xfId="1" applyNumberFormat="1" applyFont="1" applyFill="1" applyBorder="1" applyAlignment="1">
      <alignment horizontal="center" vertical="center"/>
    </xf>
    <xf numFmtId="0" fontId="25" fillId="32" borderId="0" xfId="1" applyFont="1" applyFill="1"/>
    <xf numFmtId="0" fontId="33" fillId="0" borderId="0" xfId="1" applyFont="1"/>
    <xf numFmtId="168" fontId="31" fillId="0" borderId="0" xfId="0" applyNumberFormat="1" applyFont="1" applyAlignment="1">
      <alignment horizontal="center" vertical="center"/>
    </xf>
    <xf numFmtId="0" fontId="35" fillId="0" borderId="0" xfId="0" applyFont="1"/>
    <xf numFmtId="1" fontId="7" fillId="65" borderId="13" xfId="1" applyNumberFormat="1" applyFont="1" applyFill="1" applyBorder="1" applyAlignment="1">
      <alignment horizontal="center" vertical="center"/>
    </xf>
    <xf numFmtId="1" fontId="7" fillId="0" borderId="1" xfId="1" applyNumberFormat="1" applyFont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7" fillId="24" borderId="1" xfId="1" applyFont="1" applyFill="1" applyBorder="1" applyAlignment="1">
      <alignment horizontal="center" vertical="center" wrapText="1"/>
    </xf>
    <xf numFmtId="1" fontId="7" fillId="24" borderId="1" xfId="1" applyNumberFormat="1" applyFont="1" applyFill="1" applyBorder="1" applyAlignment="1">
      <alignment horizontal="center" vertical="center"/>
    </xf>
    <xf numFmtId="1" fontId="7" fillId="0" borderId="1" xfId="1" applyNumberFormat="1" applyFont="1" applyBorder="1" applyAlignment="1">
      <alignment horizontal="center"/>
    </xf>
    <xf numFmtId="1" fontId="7" fillId="3" borderId="1" xfId="1" applyNumberFormat="1" applyFont="1" applyFill="1" applyBorder="1" applyAlignment="1">
      <alignment horizontal="center" vertical="center"/>
    </xf>
    <xf numFmtId="1" fontId="7" fillId="6" borderId="1" xfId="1" applyNumberFormat="1" applyFont="1" applyFill="1" applyBorder="1" applyAlignment="1">
      <alignment horizontal="center"/>
    </xf>
    <xf numFmtId="1" fontId="7" fillId="3" borderId="1" xfId="1" applyNumberFormat="1" applyFont="1" applyFill="1" applyBorder="1" applyAlignment="1">
      <alignment horizontal="center"/>
    </xf>
    <xf numFmtId="1" fontId="7" fillId="24" borderId="1" xfId="1" applyNumberFormat="1" applyFont="1" applyFill="1" applyBorder="1" applyAlignment="1">
      <alignment horizontal="center"/>
    </xf>
    <xf numFmtId="1" fontId="7" fillId="6" borderId="1" xfId="1" applyNumberFormat="1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>
      <alignment horizontal="center" vertical="center"/>
    </xf>
    <xf numFmtId="0" fontId="7" fillId="0" borderId="1" xfId="1" applyFont="1" applyBorder="1" applyAlignment="1">
      <alignment horizontal="center"/>
    </xf>
    <xf numFmtId="49" fontId="7" fillId="37" borderId="13" xfId="1" applyNumberFormat="1" applyFont="1" applyFill="1" applyBorder="1" applyAlignment="1">
      <alignment horizontal="center" wrapText="1"/>
    </xf>
    <xf numFmtId="1" fontId="7" fillId="25" borderId="13" xfId="1" applyNumberFormat="1" applyFont="1" applyFill="1" applyBorder="1" applyAlignment="1">
      <alignment horizontal="center" vertical="center"/>
    </xf>
    <xf numFmtId="1" fontId="7" fillId="66" borderId="13" xfId="1" applyNumberFormat="1" applyFont="1" applyFill="1" applyBorder="1" applyAlignment="1">
      <alignment horizontal="center" vertical="center"/>
    </xf>
    <xf numFmtId="1" fontId="7" fillId="67" borderId="13" xfId="1" applyNumberFormat="1" applyFont="1" applyFill="1" applyBorder="1" applyAlignment="1">
      <alignment horizontal="center" vertical="center"/>
    </xf>
    <xf numFmtId="1" fontId="7" fillId="25" borderId="6" xfId="1" applyNumberFormat="1" applyFont="1" applyFill="1" applyBorder="1" applyAlignment="1">
      <alignment horizontal="center" vertical="center"/>
    </xf>
    <xf numFmtId="0" fontId="6" fillId="70" borderId="6" xfId="1" applyFont="1" applyFill="1" applyBorder="1" applyAlignment="1">
      <alignment horizontal="left" vertical="center"/>
    </xf>
    <xf numFmtId="0" fontId="5" fillId="43" borderId="0" xfId="1" applyFont="1" applyFill="1" applyAlignment="1">
      <alignment horizontal="center" vertical="center" wrapText="1"/>
    </xf>
    <xf numFmtId="0" fontId="4" fillId="43" borderId="0" xfId="1" applyFill="1"/>
    <xf numFmtId="0" fontId="6" fillId="72" borderId="6" xfId="1" applyFont="1" applyFill="1" applyBorder="1" applyAlignment="1">
      <alignment horizontal="left" vertical="center"/>
    </xf>
    <xf numFmtId="0" fontId="4" fillId="73" borderId="0" xfId="1" applyFill="1"/>
    <xf numFmtId="0" fontId="10" fillId="38" borderId="0" xfId="0" applyFont="1" applyFill="1" applyAlignment="1">
      <alignment horizontal="center"/>
    </xf>
    <xf numFmtId="0" fontId="5" fillId="2" borderId="0" xfId="1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/>
    </xf>
    <xf numFmtId="0" fontId="13" fillId="2" borderId="0" xfId="1" applyFont="1" applyFill="1"/>
    <xf numFmtId="0" fontId="9" fillId="2" borderId="0" xfId="0" applyFont="1" applyFill="1" applyAlignment="1">
      <alignment wrapText="1"/>
    </xf>
    <xf numFmtId="0" fontId="19" fillId="2" borderId="0" xfId="0" applyFont="1" applyFill="1"/>
    <xf numFmtId="0" fontId="11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33" fillId="2" borderId="0" xfId="1" applyFont="1" applyFill="1"/>
    <xf numFmtId="0" fontId="9" fillId="46" borderId="0" xfId="0" applyFont="1" applyFill="1"/>
    <xf numFmtId="0" fontId="7" fillId="2" borderId="0" xfId="1" applyFont="1" applyFill="1" applyAlignment="1">
      <alignment wrapText="1"/>
    </xf>
    <xf numFmtId="0" fontId="5" fillId="2" borderId="0" xfId="1" applyFont="1" applyFill="1" applyAlignment="1" applyProtection="1">
      <alignment wrapText="1"/>
      <protection locked="0"/>
    </xf>
    <xf numFmtId="0" fontId="4" fillId="2" borderId="0" xfId="1" applyFill="1" applyProtection="1">
      <protection locked="0"/>
    </xf>
    <xf numFmtId="0" fontId="6" fillId="2" borderId="0" xfId="1" applyFont="1" applyFill="1" applyAlignment="1">
      <alignment vertical="center" wrapText="1"/>
    </xf>
    <xf numFmtId="0" fontId="20" fillId="2" borderId="0" xfId="1" applyFont="1" applyFill="1" applyAlignment="1">
      <alignment wrapText="1"/>
    </xf>
    <xf numFmtId="0" fontId="20" fillId="6" borderId="0" xfId="1" applyFont="1" applyFill="1" applyAlignment="1">
      <alignment wrapText="1"/>
    </xf>
    <xf numFmtId="0" fontId="5" fillId="6" borderId="0" xfId="1" applyFont="1" applyFill="1" applyAlignment="1">
      <alignment wrapText="1"/>
    </xf>
    <xf numFmtId="0" fontId="7" fillId="18" borderId="0" xfId="1" applyFont="1" applyFill="1" applyAlignment="1">
      <alignment wrapText="1"/>
    </xf>
    <xf numFmtId="0" fontId="7" fillId="6" borderId="0" xfId="1" applyFont="1" applyFill="1" applyAlignment="1">
      <alignment vertical="center" wrapText="1"/>
    </xf>
    <xf numFmtId="0" fontId="6" fillId="6" borderId="0" xfId="1" applyFont="1" applyFill="1" applyAlignment="1">
      <alignment vertical="center" wrapText="1"/>
    </xf>
    <xf numFmtId="0" fontId="26" fillId="2" borderId="0" xfId="1" applyFont="1" applyFill="1"/>
    <xf numFmtId="0" fontId="27" fillId="6" borderId="0" xfId="1" applyFont="1" applyFill="1" applyAlignment="1">
      <alignment wrapText="1"/>
    </xf>
    <xf numFmtId="0" fontId="16" fillId="6" borderId="0" xfId="1" applyFont="1" applyFill="1" applyAlignment="1">
      <alignment wrapText="1"/>
    </xf>
    <xf numFmtId="0" fontId="7" fillId="2" borderId="0" xfId="1" applyFont="1" applyFill="1" applyAlignment="1">
      <alignment vertical="center" wrapText="1"/>
    </xf>
    <xf numFmtId="0" fontId="21" fillId="2" borderId="0" xfId="1" applyFont="1" applyFill="1" applyAlignment="1">
      <alignment vertical="center" wrapText="1"/>
    </xf>
    <xf numFmtId="0" fontId="12" fillId="2" borderId="0" xfId="1" applyFont="1" applyFill="1" applyAlignment="1">
      <alignment vertical="center" wrapText="1"/>
    </xf>
    <xf numFmtId="0" fontId="7" fillId="18" borderId="0" xfId="1" applyFont="1" applyFill="1" applyAlignment="1">
      <alignment vertical="center" wrapText="1"/>
    </xf>
    <xf numFmtId="0" fontId="7" fillId="6" borderId="0" xfId="1" applyFont="1" applyFill="1" applyAlignment="1">
      <alignment wrapText="1"/>
    </xf>
    <xf numFmtId="0" fontId="7" fillId="44" borderId="0" xfId="1" applyFont="1" applyFill="1" applyAlignment="1">
      <alignment wrapText="1"/>
    </xf>
    <xf numFmtId="0" fontId="23" fillId="2" borderId="0" xfId="1" applyFont="1" applyFill="1"/>
    <xf numFmtId="0" fontId="22" fillId="2" borderId="0" xfId="1" applyFont="1" applyFill="1"/>
    <xf numFmtId="0" fontId="28" fillId="18" borderId="0" xfId="1" applyFont="1" applyFill="1"/>
    <xf numFmtId="0" fontId="25" fillId="2" borderId="0" xfId="1" applyFont="1" applyFill="1"/>
    <xf numFmtId="0" fontId="7" fillId="44" borderId="0" xfId="1" applyFont="1" applyFill="1" applyAlignment="1">
      <alignment horizontal="center" vertical="center" wrapText="1"/>
    </xf>
    <xf numFmtId="0" fontId="6" fillId="6" borderId="0" xfId="1" applyFont="1" applyFill="1" applyAlignment="1">
      <alignment horizontal="center" vertical="center" wrapText="1"/>
    </xf>
    <xf numFmtId="0" fontId="28" fillId="2" borderId="0" xfId="1" applyFont="1" applyFill="1"/>
    <xf numFmtId="0" fontId="6" fillId="2" borderId="0" xfId="1" applyFont="1" applyFill="1" applyAlignment="1">
      <alignment horizontal="center" vertical="center" wrapText="1"/>
    </xf>
    <xf numFmtId="0" fontId="28" fillId="46" borderId="0" xfId="1" applyFont="1" applyFill="1"/>
    <xf numFmtId="0" fontId="20" fillId="2" borderId="0" xfId="1" applyFont="1" applyFill="1" applyAlignment="1">
      <alignment vertical="center" wrapText="1"/>
    </xf>
    <xf numFmtId="0" fontId="5" fillId="2" borderId="0" xfId="1" applyFont="1" applyFill="1" applyAlignment="1">
      <alignment vertical="center" wrapText="1"/>
    </xf>
    <xf numFmtId="0" fontId="7" fillId="46" borderId="0" xfId="1" applyFont="1" applyFill="1" applyAlignment="1">
      <alignment wrapText="1"/>
    </xf>
    <xf numFmtId="0" fontId="31" fillId="0" borderId="0" xfId="0" applyFont="1"/>
    <xf numFmtId="0" fontId="30" fillId="0" borderId="0" xfId="0" applyFont="1"/>
    <xf numFmtId="168" fontId="29" fillId="56" borderId="0" xfId="0" applyNumberFormat="1" applyFont="1" applyFill="1" applyAlignment="1">
      <alignment horizontal="center" vertical="center" wrapText="1"/>
    </xf>
    <xf numFmtId="0" fontId="8" fillId="6" borderId="6" xfId="1" applyFont="1" applyFill="1" applyBorder="1" applyAlignment="1">
      <alignment horizontal="center" vertical="center" wrapText="1"/>
    </xf>
    <xf numFmtId="43" fontId="8" fillId="6" borderId="6" xfId="1" applyNumberFormat="1" applyFont="1" applyFill="1" applyBorder="1" applyAlignment="1">
      <alignment horizontal="center" vertical="center" wrapText="1"/>
    </xf>
    <xf numFmtId="43" fontId="8" fillId="52" borderId="6" xfId="1" applyNumberFormat="1" applyFont="1" applyFill="1" applyBorder="1" applyAlignment="1">
      <alignment horizontal="center" vertical="center" wrapText="1"/>
    </xf>
    <xf numFmtId="0" fontId="10" fillId="46" borderId="0" xfId="0" applyFont="1" applyFill="1" applyAlignment="1">
      <alignment wrapText="1"/>
    </xf>
    <xf numFmtId="0" fontId="6" fillId="10" borderId="9" xfId="1" applyFont="1" applyFill="1" applyBorder="1" applyAlignment="1">
      <alignment horizontal="left" vertical="center" wrapText="1"/>
    </xf>
    <xf numFmtId="49" fontId="7" fillId="28" borderId="1" xfId="1" applyNumberFormat="1" applyFont="1" applyFill="1" applyBorder="1" applyAlignment="1">
      <alignment horizontal="center" vertical="center" wrapText="1"/>
    </xf>
    <xf numFmtId="0" fontId="36" fillId="0" borderId="0" xfId="1" applyFont="1" applyAlignment="1" applyProtection="1">
      <alignment horizontal="left" vertical="center"/>
      <protection locked="0"/>
    </xf>
    <xf numFmtId="0" fontId="6" fillId="5" borderId="6" xfId="0" applyFont="1" applyFill="1" applyBorder="1" applyAlignment="1">
      <alignment horizontal="center" vertical="center" wrapText="1"/>
    </xf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5" fillId="2" borderId="6" xfId="0" applyFont="1" applyFill="1" applyBorder="1"/>
    <xf numFmtId="0" fontId="5" fillId="2" borderId="6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center"/>
    </xf>
    <xf numFmtId="43" fontId="5" fillId="2" borderId="6" xfId="0" applyNumberFormat="1" applyFont="1" applyFill="1" applyBorder="1" applyAlignment="1">
      <alignment horizontal="left"/>
    </xf>
    <xf numFmtId="43" fontId="5" fillId="2" borderId="6" xfId="0" applyNumberFormat="1" applyFont="1" applyFill="1" applyBorder="1"/>
    <xf numFmtId="0" fontId="6" fillId="2" borderId="6" xfId="0" applyFont="1" applyFill="1" applyBorder="1"/>
    <xf numFmtId="43" fontId="6" fillId="2" borderId="6" xfId="0" applyNumberFormat="1" applyFont="1" applyFill="1" applyBorder="1" applyAlignment="1">
      <alignment horizontal="left"/>
    </xf>
    <xf numFmtId="0" fontId="6" fillId="2" borderId="6" xfId="0" applyFont="1" applyFill="1" applyBorder="1" applyAlignment="1">
      <alignment horizontal="center"/>
    </xf>
    <xf numFmtId="43" fontId="6" fillId="2" borderId="6" xfId="0" applyNumberFormat="1" applyFont="1" applyFill="1" applyBorder="1"/>
    <xf numFmtId="0" fontId="6" fillId="38" borderId="6" xfId="0" applyFont="1" applyFill="1" applyBorder="1"/>
    <xf numFmtId="43" fontId="6" fillId="38" borderId="6" xfId="0" applyNumberFormat="1" applyFont="1" applyFill="1" applyBorder="1" applyAlignment="1">
      <alignment horizontal="left"/>
    </xf>
    <xf numFmtId="0" fontId="6" fillId="38" borderId="6" xfId="0" applyFont="1" applyFill="1" applyBorder="1" applyAlignment="1">
      <alignment horizontal="center"/>
    </xf>
    <xf numFmtId="43" fontId="6" fillId="38" borderId="6" xfId="0" applyNumberFormat="1" applyFont="1" applyFill="1" applyBorder="1"/>
    <xf numFmtId="0" fontId="6" fillId="2" borderId="0" xfId="0" applyFont="1" applyFill="1"/>
    <xf numFmtId="43" fontId="5" fillId="2" borderId="0" xfId="0" applyNumberFormat="1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right"/>
    </xf>
    <xf numFmtId="0" fontId="37" fillId="2" borderId="6" xfId="0" applyFont="1" applyFill="1" applyBorder="1" applyAlignment="1">
      <alignment horizontal="center"/>
    </xf>
    <xf numFmtId="0" fontId="5" fillId="0" borderId="0" xfId="0" applyFont="1"/>
    <xf numFmtId="49" fontId="7" fillId="19" borderId="12" xfId="1" applyNumberFormat="1" applyFont="1" applyFill="1" applyBorder="1" applyAlignment="1">
      <alignment horizontal="center" vertical="center" wrapText="1"/>
    </xf>
    <xf numFmtId="0" fontId="5" fillId="38" borderId="6" xfId="0" applyFont="1" applyFill="1" applyBorder="1"/>
    <xf numFmtId="43" fontId="5" fillId="38" borderId="6" xfId="0" applyNumberFormat="1" applyFont="1" applyFill="1" applyBorder="1" applyAlignment="1">
      <alignment horizontal="left"/>
    </xf>
    <xf numFmtId="0" fontId="5" fillId="38" borderId="6" xfId="0" applyFont="1" applyFill="1" applyBorder="1" applyAlignment="1">
      <alignment horizontal="center"/>
    </xf>
    <xf numFmtId="43" fontId="5" fillId="38" borderId="6" xfId="0" applyNumberFormat="1" applyFont="1" applyFill="1" applyBorder="1"/>
    <xf numFmtId="0" fontId="5" fillId="38" borderId="0" xfId="0" applyFont="1" applyFill="1"/>
    <xf numFmtId="43" fontId="6" fillId="2" borderId="0" xfId="0" applyNumberFormat="1" applyFont="1" applyFill="1" applyAlignment="1">
      <alignment horizontal="left"/>
    </xf>
    <xf numFmtId="0" fontId="6" fillId="80" borderId="6" xfId="1" applyFont="1" applyFill="1" applyBorder="1" applyAlignment="1">
      <alignment horizontal="left" vertical="center"/>
    </xf>
    <xf numFmtId="0" fontId="6" fillId="36" borderId="2" xfId="1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center"/>
    </xf>
    <xf numFmtId="0" fontId="6" fillId="81" borderId="9" xfId="1" applyFont="1" applyFill="1" applyBorder="1" applyAlignment="1">
      <alignment horizontal="left" vertical="center" wrapText="1"/>
    </xf>
    <xf numFmtId="1" fontId="7" fillId="36" borderId="1" xfId="1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top" wrapText="1"/>
    </xf>
    <xf numFmtId="0" fontId="12" fillId="33" borderId="8" xfId="1" applyFont="1" applyFill="1" applyBorder="1" applyAlignment="1">
      <alignment vertical="center" wrapText="1"/>
    </xf>
    <xf numFmtId="49" fontId="12" fillId="31" borderId="1" xfId="1" applyNumberFormat="1" applyFont="1" applyFill="1" applyBorder="1" applyAlignment="1">
      <alignment horizontal="center" vertical="center" wrapText="1"/>
    </xf>
    <xf numFmtId="0" fontId="6" fillId="23" borderId="2" xfId="1" applyFont="1" applyFill="1" applyBorder="1" applyAlignment="1">
      <alignment horizontal="left" wrapText="1"/>
    </xf>
    <xf numFmtId="49" fontId="6" fillId="82" borderId="1" xfId="1" applyNumberFormat="1" applyFont="1" applyFill="1" applyBorder="1" applyAlignment="1">
      <alignment horizontal="center" vertical="center" wrapText="1"/>
    </xf>
    <xf numFmtId="1" fontId="5" fillId="6" borderId="1" xfId="1" applyNumberFormat="1" applyFont="1" applyFill="1" applyBorder="1" applyAlignment="1">
      <alignment horizontal="center" vertical="center" wrapText="1"/>
    </xf>
    <xf numFmtId="0" fontId="5" fillId="42" borderId="3" xfId="1" applyFont="1" applyFill="1" applyBorder="1" applyAlignment="1">
      <alignment vertical="center" wrapText="1"/>
    </xf>
    <xf numFmtId="1" fontId="7" fillId="81" borderId="13" xfId="1" applyNumberFormat="1" applyFont="1" applyFill="1" applyBorder="1" applyAlignment="1">
      <alignment horizontal="center" vertical="center" wrapText="1"/>
    </xf>
    <xf numFmtId="1" fontId="7" fillId="52" borderId="1" xfId="1" applyNumberFormat="1" applyFont="1" applyFill="1" applyBorder="1" applyAlignment="1">
      <alignment horizontal="center" vertical="center" wrapText="1"/>
    </xf>
    <xf numFmtId="0" fontId="5" fillId="81" borderId="9" xfId="1" applyFont="1" applyFill="1" applyBorder="1" applyAlignment="1">
      <alignment horizontal="left" vertical="center" wrapText="1"/>
    </xf>
    <xf numFmtId="0" fontId="6" fillId="38" borderId="6" xfId="0" applyFont="1" applyFill="1" applyBorder="1" applyAlignment="1">
      <alignment horizontal="center" vertical="center" wrapText="1"/>
    </xf>
    <xf numFmtId="0" fontId="6" fillId="4" borderId="5" xfId="1" applyFont="1" applyFill="1" applyBorder="1" applyAlignment="1">
      <alignment horizontal="center" vertical="center" wrapText="1"/>
    </xf>
    <xf numFmtId="0" fontId="40" fillId="3" borderId="7" xfId="1" applyFont="1" applyFill="1" applyBorder="1" applyAlignment="1">
      <alignment horizontal="center" vertical="center" wrapText="1"/>
    </xf>
    <xf numFmtId="0" fontId="6" fillId="18" borderId="6" xfId="0" applyFont="1" applyFill="1" applyBorder="1" applyAlignment="1">
      <alignment horizontal="left" vertical="center" wrapText="1"/>
    </xf>
    <xf numFmtId="0" fontId="7" fillId="18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7" fillId="46" borderId="6" xfId="0" applyFont="1" applyFill="1" applyBorder="1" applyAlignment="1">
      <alignment horizontal="left" wrapText="1"/>
    </xf>
    <xf numFmtId="0" fontId="7" fillId="46" borderId="6" xfId="0" applyFont="1" applyFill="1" applyBorder="1" applyAlignment="1">
      <alignment horizontal="center" vertical="center" wrapText="1"/>
    </xf>
    <xf numFmtId="0" fontId="7" fillId="18" borderId="6" xfId="0" applyFont="1" applyFill="1" applyBorder="1" applyAlignment="1">
      <alignment horizontal="left" wrapText="1"/>
    </xf>
    <xf numFmtId="0" fontId="7" fillId="0" borderId="6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7" fillId="14" borderId="6" xfId="0" applyFont="1" applyFill="1" applyBorder="1" applyAlignment="1">
      <alignment horizontal="center" vertical="center" wrapText="1"/>
    </xf>
    <xf numFmtId="2" fontId="7" fillId="46" borderId="6" xfId="0" applyNumberFormat="1" applyFont="1" applyFill="1" applyBorder="1" applyAlignment="1">
      <alignment horizontal="center" vertical="center" wrapText="1"/>
    </xf>
    <xf numFmtId="2" fontId="7" fillId="21" borderId="6" xfId="0" applyNumberFormat="1" applyFont="1" applyFill="1" applyBorder="1" applyAlignment="1">
      <alignment horizontal="center" vertical="center" wrapText="1"/>
    </xf>
    <xf numFmtId="49" fontId="7" fillId="46" borderId="6" xfId="0" applyNumberFormat="1" applyFont="1" applyFill="1" applyBorder="1" applyAlignment="1">
      <alignment horizontal="center" vertical="center" wrapText="1"/>
    </xf>
    <xf numFmtId="49" fontId="7" fillId="21" borderId="6" xfId="0" applyNumberFormat="1" applyFont="1" applyFill="1" applyBorder="1" applyAlignment="1">
      <alignment horizontal="center" vertical="center" wrapText="1"/>
    </xf>
    <xf numFmtId="0" fontId="7" fillId="11" borderId="6" xfId="0" applyFont="1" applyFill="1" applyBorder="1" applyAlignment="1">
      <alignment horizontal="center" vertical="center" wrapText="1"/>
    </xf>
    <xf numFmtId="0" fontId="7" fillId="32" borderId="6" xfId="0" applyFont="1" applyFill="1" applyBorder="1" applyAlignment="1">
      <alignment horizontal="center" vertical="center" wrapText="1"/>
    </xf>
    <xf numFmtId="0" fontId="5" fillId="24" borderId="2" xfId="1" applyFont="1" applyFill="1" applyBorder="1" applyAlignment="1">
      <alignment vertical="center" wrapText="1"/>
    </xf>
    <xf numFmtId="0" fontId="39" fillId="54" borderId="1" xfId="0" applyFont="1" applyFill="1" applyBorder="1" applyAlignment="1">
      <alignment horizontal="center" vertical="center"/>
    </xf>
    <xf numFmtId="0" fontId="39" fillId="54" borderId="2" xfId="0" applyFont="1" applyFill="1" applyBorder="1" applyAlignment="1">
      <alignment horizontal="center" vertical="center"/>
    </xf>
    <xf numFmtId="168" fontId="42" fillId="0" borderId="6" xfId="0" applyNumberFormat="1" applyFont="1" applyBorder="1" applyAlignment="1">
      <alignment horizontal="center" vertical="center"/>
    </xf>
    <xf numFmtId="0" fontId="6" fillId="55" borderId="1" xfId="0" applyFont="1" applyFill="1" applyBorder="1" applyAlignment="1">
      <alignment vertical="top" wrapText="1" shrinkToFit="1"/>
    </xf>
    <xf numFmtId="0" fontId="6" fillId="56" borderId="1" xfId="0" applyFont="1" applyFill="1" applyBorder="1" applyAlignment="1">
      <alignment vertical="center" wrapText="1" shrinkToFit="1"/>
    </xf>
    <xf numFmtId="168" fontId="43" fillId="0" borderId="6" xfId="0" applyNumberFormat="1" applyFont="1" applyBorder="1" applyAlignment="1">
      <alignment horizontal="center" vertical="center"/>
    </xf>
    <xf numFmtId="0" fontId="6" fillId="57" borderId="1" xfId="0" applyFont="1" applyFill="1" applyBorder="1" applyAlignment="1">
      <alignment vertical="center" wrapText="1" shrinkToFit="1"/>
    </xf>
    <xf numFmtId="0" fontId="5" fillId="0" borderId="6" xfId="0" applyFont="1" applyBorder="1" applyAlignment="1">
      <alignment vertical="top" wrapText="1" shrinkToFit="1"/>
    </xf>
    <xf numFmtId="0" fontId="6" fillId="55" borderId="1" xfId="0" applyFont="1" applyFill="1" applyBorder="1" applyAlignment="1">
      <alignment vertical="center" wrapText="1" shrinkToFit="1"/>
    </xf>
    <xf numFmtId="0" fontId="5" fillId="0" borderId="6" xfId="0" applyFont="1" applyBorder="1" applyAlignment="1">
      <alignment horizontal="left" vertical="top" wrapText="1" shrinkToFit="1"/>
    </xf>
    <xf numFmtId="0" fontId="6" fillId="57" borderId="1" xfId="0" applyFont="1" applyFill="1" applyBorder="1" applyAlignment="1">
      <alignment vertical="center" shrinkToFit="1"/>
    </xf>
    <xf numFmtId="168" fontId="39" fillId="56" borderId="6" xfId="0" applyNumberFormat="1" applyFont="1" applyFill="1" applyBorder="1" applyAlignment="1">
      <alignment horizontal="center" vertical="center" wrapText="1"/>
    </xf>
    <xf numFmtId="168" fontId="43" fillId="2" borderId="0" xfId="0" applyNumberFormat="1" applyFont="1" applyFill="1" applyAlignment="1">
      <alignment horizontal="center" vertical="center"/>
    </xf>
    <xf numFmtId="0" fontId="41" fillId="2" borderId="0" xfId="0" applyFont="1" applyFill="1" applyAlignment="1">
      <alignment horizontal="left"/>
    </xf>
    <xf numFmtId="0" fontId="22" fillId="38" borderId="0" xfId="1" applyFont="1" applyFill="1"/>
    <xf numFmtId="0" fontId="22" fillId="0" borderId="0" xfId="1" applyFont="1" applyAlignment="1" applyProtection="1">
      <alignment horizontal="left"/>
      <protection locked="0"/>
    </xf>
    <xf numFmtId="0" fontId="25" fillId="0" borderId="0" xfId="1" applyFont="1" applyAlignment="1" applyProtection="1">
      <alignment horizontal="center"/>
      <protection locked="0"/>
    </xf>
    <xf numFmtId="0" fontId="12" fillId="46" borderId="2" xfId="0" applyFont="1" applyFill="1" applyBorder="1" applyAlignment="1">
      <alignment horizontal="left" vertical="center" wrapText="1"/>
    </xf>
    <xf numFmtId="0" fontId="5" fillId="3" borderId="9" xfId="1" applyFont="1" applyFill="1" applyBorder="1" applyAlignment="1">
      <alignment horizontal="left" vertical="center" wrapText="1"/>
    </xf>
    <xf numFmtId="43" fontId="25" fillId="39" borderId="0" xfId="14" applyFont="1" applyFill="1" applyBorder="1" applyAlignment="1" applyProtection="1">
      <alignment horizontal="center"/>
      <protection locked="0"/>
    </xf>
    <xf numFmtId="43" fontId="6" fillId="2" borderId="6" xfId="14" applyFont="1" applyFill="1" applyBorder="1"/>
    <xf numFmtId="43" fontId="4" fillId="0" borderId="0" xfId="14" applyFont="1"/>
    <xf numFmtId="43" fontId="7" fillId="60" borderId="0" xfId="14" applyFont="1" applyFill="1" applyBorder="1" applyAlignment="1" applyProtection="1">
      <alignment horizontal="center" vertical="center" wrapText="1"/>
    </xf>
    <xf numFmtId="43" fontId="7" fillId="60" borderId="0" xfId="14" applyFont="1" applyFill="1" applyBorder="1" applyAlignment="1" applyProtection="1">
      <alignment horizontal="center" vertical="center" wrapText="1"/>
      <protection locked="0"/>
    </xf>
    <xf numFmtId="43" fontId="7" fillId="71" borderId="6" xfId="14" applyFont="1" applyFill="1" applyBorder="1" applyAlignment="1" applyProtection="1">
      <alignment horizontal="center" vertical="center" wrapText="1"/>
    </xf>
    <xf numFmtId="43" fontId="7" fillId="64" borderId="6" xfId="14" applyFont="1" applyFill="1" applyBorder="1" applyAlignment="1" applyProtection="1">
      <alignment horizontal="center" vertical="center" wrapText="1"/>
      <protection locked="0"/>
    </xf>
    <xf numFmtId="43" fontId="7" fillId="77" borderId="1" xfId="14" applyFont="1" applyFill="1" applyBorder="1" applyAlignment="1" applyProtection="1">
      <alignment horizontal="center" vertical="center" wrapText="1"/>
    </xf>
    <xf numFmtId="43" fontId="7" fillId="64" borderId="6" xfId="14" applyFont="1" applyFill="1" applyBorder="1" applyAlignment="1" applyProtection="1">
      <alignment horizontal="center" vertical="center" wrapText="1"/>
    </xf>
    <xf numFmtId="43" fontId="7" fillId="63" borderId="6" xfId="14" applyFont="1" applyFill="1" applyBorder="1" applyAlignment="1" applyProtection="1">
      <alignment vertical="center" wrapText="1"/>
    </xf>
    <xf numFmtId="43" fontId="20" fillId="58" borderId="6" xfId="14" applyFont="1" applyFill="1" applyBorder="1" applyAlignment="1" applyProtection="1">
      <alignment horizontal="center" vertical="center" wrapText="1"/>
      <protection locked="0"/>
    </xf>
    <xf numFmtId="43" fontId="7" fillId="36" borderId="1" xfId="14" applyFont="1" applyFill="1" applyBorder="1" applyAlignment="1" applyProtection="1">
      <alignment horizontal="center" vertical="center" wrapText="1"/>
    </xf>
    <xf numFmtId="43" fontId="7" fillId="0" borderId="6" xfId="14" applyFont="1" applyBorder="1" applyAlignment="1" applyProtection="1">
      <alignment horizontal="center" vertical="center" wrapText="1"/>
    </xf>
    <xf numFmtId="43" fontId="20" fillId="62" borderId="6" xfId="14" applyFont="1" applyFill="1" applyBorder="1" applyAlignment="1" applyProtection="1">
      <alignment horizontal="center" vertical="center" wrapText="1"/>
      <protection locked="0"/>
    </xf>
    <xf numFmtId="43" fontId="7" fillId="76" borderId="1" xfId="14" applyFont="1" applyFill="1" applyBorder="1" applyAlignment="1" applyProtection="1">
      <alignment horizontal="center" vertical="center" wrapText="1"/>
    </xf>
    <xf numFmtId="43" fontId="7" fillId="62" borderId="6" xfId="14" applyFont="1" applyFill="1" applyBorder="1" applyAlignment="1" applyProtection="1">
      <alignment horizontal="center" vertical="center" wrapText="1"/>
      <protection locked="0"/>
    </xf>
    <xf numFmtId="43" fontId="20" fillId="0" borderId="6" xfId="14" applyFont="1" applyFill="1" applyBorder="1" applyAlignment="1" applyProtection="1">
      <alignment horizontal="center" vertical="center" wrapText="1"/>
      <protection locked="0"/>
    </xf>
    <xf numFmtId="43" fontId="20" fillId="61" borderId="6" xfId="14" applyFont="1" applyFill="1" applyBorder="1" applyAlignment="1" applyProtection="1">
      <alignment horizontal="center" vertical="center" wrapText="1"/>
      <protection locked="0"/>
    </xf>
    <xf numFmtId="43" fontId="7" fillId="61" borderId="6" xfId="14" applyFont="1" applyFill="1" applyBorder="1" applyAlignment="1" applyProtection="1">
      <alignment horizontal="center" vertical="center" wrapText="1"/>
      <protection locked="0"/>
    </xf>
    <xf numFmtId="43" fontId="20" fillId="56" borderId="6" xfId="14" applyFont="1" applyFill="1" applyBorder="1" applyAlignment="1" applyProtection="1">
      <alignment horizontal="center" vertical="center" wrapText="1"/>
      <protection locked="0"/>
    </xf>
    <xf numFmtId="43" fontId="7" fillId="79" borderId="1" xfId="14" applyFont="1" applyFill="1" applyBorder="1" applyAlignment="1" applyProtection="1">
      <alignment horizontal="center" vertical="center" wrapText="1"/>
    </xf>
    <xf numFmtId="43" fontId="7" fillId="56" borderId="6" xfId="14" applyFont="1" applyFill="1" applyBorder="1" applyAlignment="1" applyProtection="1">
      <alignment horizontal="center" vertical="center" wrapText="1"/>
      <protection locked="0"/>
    </xf>
    <xf numFmtId="43" fontId="20" fillId="0" borderId="6" xfId="14" applyFont="1" applyBorder="1" applyAlignment="1" applyProtection="1">
      <alignment horizontal="center" vertical="center" wrapText="1"/>
      <protection locked="0"/>
    </xf>
    <xf numFmtId="43" fontId="7" fillId="61" borderId="6" xfId="14" applyFont="1" applyFill="1" applyBorder="1" applyAlignment="1" applyProtection="1">
      <alignment horizontal="center" vertical="center" wrapText="1"/>
    </xf>
    <xf numFmtId="43" fontId="20" fillId="57" borderId="6" xfId="14" applyFont="1" applyFill="1" applyBorder="1" applyAlignment="1" applyProtection="1">
      <alignment horizontal="center" vertical="center" wrapText="1"/>
      <protection locked="0"/>
    </xf>
    <xf numFmtId="43" fontId="7" fillId="57" borderId="6" xfId="14" applyFont="1" applyFill="1" applyBorder="1" applyAlignment="1" applyProtection="1">
      <alignment horizontal="center" vertical="center" wrapText="1"/>
    </xf>
    <xf numFmtId="43" fontId="20" fillId="59" borderId="6" xfId="14" applyFont="1" applyFill="1" applyBorder="1" applyAlignment="1" applyProtection="1">
      <alignment horizontal="center" vertical="center" wrapText="1"/>
      <protection locked="0"/>
    </xf>
    <xf numFmtId="43" fontId="7" fillId="59" borderId="6" xfId="14" applyFont="1" applyFill="1" applyBorder="1" applyAlignment="1" applyProtection="1">
      <alignment horizontal="center" vertical="center" wrapText="1"/>
    </xf>
    <xf numFmtId="43" fontId="7" fillId="57" borderId="6" xfId="14" applyFont="1" applyFill="1" applyBorder="1" applyAlignment="1" applyProtection="1">
      <alignment horizontal="center" vertical="center" wrapText="1"/>
      <protection locked="0"/>
    </xf>
    <xf numFmtId="43" fontId="20" fillId="55" borderId="6" xfId="14" applyFont="1" applyFill="1" applyBorder="1" applyAlignment="1" applyProtection="1">
      <alignment horizontal="center" vertical="center" wrapText="1"/>
      <protection locked="0"/>
    </xf>
    <xf numFmtId="43" fontId="7" fillId="74" borderId="1" xfId="14" applyFont="1" applyFill="1" applyBorder="1" applyAlignment="1" applyProtection="1">
      <alignment horizontal="center" vertical="center" wrapText="1"/>
    </xf>
    <xf numFmtId="43" fontId="7" fillId="55" borderId="6" xfId="14" applyFont="1" applyFill="1" applyBorder="1" applyAlignment="1" applyProtection="1">
      <alignment horizontal="center" vertical="center" wrapText="1"/>
      <protection locked="0"/>
    </xf>
    <xf numFmtId="43" fontId="7" fillId="56" borderId="6" xfId="14" applyFont="1" applyFill="1" applyBorder="1" applyAlignment="1" applyProtection="1">
      <alignment horizontal="center" vertical="center" wrapText="1"/>
    </xf>
    <xf numFmtId="43" fontId="7" fillId="55" borderId="11" xfId="14" applyFont="1" applyFill="1" applyBorder="1" applyAlignment="1" applyProtection="1">
      <alignment horizontal="center" vertical="center" wrapText="1"/>
      <protection locked="0"/>
    </xf>
    <xf numFmtId="43" fontId="7" fillId="55" borderId="11" xfId="14" applyFont="1" applyFill="1" applyBorder="1" applyAlignment="1" applyProtection="1">
      <alignment horizontal="center" vertical="center" wrapText="1"/>
    </xf>
    <xf numFmtId="43" fontId="39" fillId="54" borderId="2" xfId="14" applyFont="1" applyFill="1" applyBorder="1" applyAlignment="1" applyProtection="1">
      <alignment vertical="center" wrapText="1"/>
      <protection locked="0"/>
    </xf>
    <xf numFmtId="43" fontId="39" fillId="54" borderId="2" xfId="14" applyFont="1" applyFill="1" applyBorder="1" applyAlignment="1" applyProtection="1">
      <alignment vertical="top" wrapText="1"/>
    </xf>
    <xf numFmtId="43" fontId="7" fillId="45" borderId="0" xfId="14" applyFont="1" applyFill="1" applyBorder="1" applyAlignment="1" applyProtection="1">
      <alignment horizontal="center" vertical="center"/>
      <protection locked="0"/>
    </xf>
    <xf numFmtId="43" fontId="7" fillId="45" borderId="6" xfId="14" applyFont="1" applyFill="1" applyBorder="1" applyAlignment="1" applyProtection="1">
      <alignment horizontal="center" vertical="center"/>
      <protection locked="0"/>
    </xf>
    <xf numFmtId="43" fontId="7" fillId="75" borderId="1" xfId="14" applyFont="1" applyFill="1" applyBorder="1" applyAlignment="1" applyProtection="1">
      <alignment horizontal="center" vertical="center" wrapText="1"/>
    </xf>
    <xf numFmtId="43" fontId="23" fillId="2" borderId="6" xfId="14" applyFont="1" applyFill="1" applyBorder="1" applyProtection="1"/>
    <xf numFmtId="43" fontId="7" fillId="3" borderId="6" xfId="14" applyFont="1" applyFill="1" applyBorder="1" applyAlignment="1" applyProtection="1">
      <alignment horizontal="center" vertical="center"/>
      <protection locked="0"/>
    </xf>
    <xf numFmtId="43" fontId="7" fillId="33" borderId="0" xfId="14" applyFont="1" applyFill="1" applyBorder="1" applyAlignment="1" applyProtection="1">
      <alignment horizontal="center" vertical="center"/>
    </xf>
    <xf numFmtId="43" fontId="7" fillId="33" borderId="6" xfId="14" applyFont="1" applyFill="1" applyBorder="1" applyAlignment="1" applyProtection="1">
      <alignment horizontal="center" vertical="center"/>
    </xf>
    <xf numFmtId="43" fontId="7" fillId="10" borderId="1" xfId="14" applyFont="1" applyFill="1" applyBorder="1" applyAlignment="1" applyProtection="1">
      <alignment horizontal="center" vertical="center" wrapText="1"/>
    </xf>
    <xf numFmtId="43" fontId="20" fillId="2" borderId="6" xfId="14" applyFont="1" applyFill="1" applyBorder="1" applyAlignment="1" applyProtection="1">
      <alignment wrapText="1"/>
    </xf>
    <xf numFmtId="43" fontId="7" fillId="25" borderId="6" xfId="14" applyFont="1" applyFill="1" applyBorder="1" applyAlignment="1" applyProtection="1">
      <alignment horizontal="center" vertical="center"/>
      <protection locked="0"/>
    </xf>
    <xf numFmtId="43" fontId="7" fillId="68" borderId="1" xfId="14" applyFont="1" applyFill="1" applyBorder="1" applyAlignment="1" applyProtection="1">
      <alignment horizontal="center" vertical="center" wrapText="1"/>
    </xf>
    <xf numFmtId="43" fontId="7" fillId="81" borderId="6" xfId="14" applyFont="1" applyFill="1" applyBorder="1" applyAlignment="1" applyProtection="1">
      <alignment horizontal="center" vertical="center"/>
      <protection locked="0"/>
    </xf>
    <xf numFmtId="43" fontId="7" fillId="47" borderId="6" xfId="14" applyFont="1" applyFill="1" applyBorder="1" applyAlignment="1" applyProtection="1">
      <alignment horizontal="center" vertical="center"/>
    </xf>
    <xf numFmtId="43" fontId="7" fillId="17" borderId="6" xfId="14" applyFont="1" applyFill="1" applyBorder="1" applyAlignment="1" applyProtection="1">
      <alignment horizontal="center" vertical="center"/>
    </xf>
    <xf numFmtId="43" fontId="7" fillId="48" borderId="1" xfId="14" applyFont="1" applyFill="1" applyBorder="1" applyAlignment="1" applyProtection="1">
      <alignment horizontal="center" vertical="center" wrapText="1"/>
    </xf>
    <xf numFmtId="43" fontId="7" fillId="37" borderId="6" xfId="14" applyFont="1" applyFill="1" applyBorder="1" applyAlignment="1" applyProtection="1">
      <alignment horizontal="center" vertical="center"/>
      <protection locked="0"/>
    </xf>
    <xf numFmtId="43" fontId="20" fillId="6" borderId="6" xfId="14" applyFont="1" applyFill="1" applyBorder="1" applyAlignment="1" applyProtection="1">
      <alignment horizontal="center" vertical="center"/>
      <protection locked="0"/>
    </xf>
    <xf numFmtId="43" fontId="20" fillId="6" borderId="15" xfId="14" applyFont="1" applyFill="1" applyBorder="1" applyAlignment="1" applyProtection="1">
      <alignment horizontal="center" vertical="center"/>
      <protection locked="0"/>
    </xf>
    <xf numFmtId="43" fontId="7" fillId="82" borderId="15" xfId="14" applyFont="1" applyFill="1" applyBorder="1" applyAlignment="1" applyProtection="1">
      <alignment horizontal="center" vertical="center"/>
    </xf>
    <xf numFmtId="43" fontId="7" fillId="31" borderId="15" xfId="14" applyFont="1" applyFill="1" applyBorder="1" applyAlignment="1" applyProtection="1">
      <alignment horizontal="center" vertical="center"/>
    </xf>
    <xf numFmtId="43" fontId="7" fillId="6" borderId="6" xfId="14" applyFont="1" applyFill="1" applyBorder="1" applyAlignment="1" applyProtection="1">
      <alignment horizontal="center" vertical="center"/>
    </xf>
    <xf numFmtId="43" fontId="7" fillId="44" borderId="6" xfId="14" applyFont="1" applyFill="1" applyBorder="1" applyAlignment="1" applyProtection="1">
      <alignment horizontal="center" vertical="center"/>
    </xf>
    <xf numFmtId="43" fontId="7" fillId="40" borderId="6" xfId="14" applyFont="1" applyFill="1" applyBorder="1" applyAlignment="1" applyProtection="1">
      <alignment horizontal="center" vertical="center"/>
    </xf>
    <xf numFmtId="43" fontId="7" fillId="35" borderId="6" xfId="14" applyFont="1" applyFill="1" applyBorder="1" applyAlignment="1" applyProtection="1">
      <alignment horizontal="center" vertical="center"/>
    </xf>
    <xf numFmtId="43" fontId="7" fillId="78" borderId="1" xfId="14" applyFont="1" applyFill="1" applyBorder="1" applyAlignment="1" applyProtection="1">
      <alignment horizontal="center" vertical="center" wrapText="1"/>
    </xf>
    <xf numFmtId="43" fontId="7" fillId="3" borderId="6" xfId="14" applyFont="1" applyFill="1" applyBorder="1" applyAlignment="1" applyProtection="1">
      <alignment horizontal="center" vertical="center"/>
    </xf>
    <xf numFmtId="43" fontId="7" fillId="36" borderId="6" xfId="14" applyFont="1" applyFill="1" applyBorder="1" applyAlignment="1" applyProtection="1">
      <alignment horizontal="center" vertical="center" wrapText="1"/>
    </xf>
    <xf numFmtId="43" fontId="7" fillId="52" borderId="6" xfId="14" applyFont="1" applyFill="1" applyBorder="1" applyAlignment="1" applyProtection="1">
      <alignment horizontal="center" vertical="center"/>
    </xf>
    <xf numFmtId="43" fontId="20" fillId="2" borderId="6" xfId="14" applyFont="1" applyFill="1" applyBorder="1" applyAlignment="1" applyProtection="1">
      <alignment vertical="center" wrapText="1"/>
    </xf>
    <xf numFmtId="43" fontId="20" fillId="6" borderId="6" xfId="14" applyFont="1" applyFill="1" applyBorder="1" applyAlignment="1" applyProtection="1">
      <alignment wrapText="1"/>
    </xf>
    <xf numFmtId="43" fontId="7" fillId="34" borderId="6" xfId="14" applyFont="1" applyFill="1" applyBorder="1" applyAlignment="1" applyProtection="1">
      <alignment horizontal="center" vertical="center"/>
    </xf>
    <xf numFmtId="43" fontId="24" fillId="2" borderId="6" xfId="14" applyFont="1" applyFill="1" applyBorder="1" applyAlignment="1" applyProtection="1">
      <alignment horizontal="center" vertical="center" wrapText="1"/>
      <protection locked="0"/>
    </xf>
    <xf numFmtId="43" fontId="24" fillId="6" borderId="6" xfId="14" applyFont="1" applyFill="1" applyBorder="1" applyAlignment="1" applyProtection="1">
      <alignment horizontal="center" vertical="center" wrapText="1"/>
      <protection locked="0"/>
    </xf>
    <xf numFmtId="43" fontId="24" fillId="2" borderId="6" xfId="14" applyFont="1" applyFill="1" applyBorder="1" applyAlignment="1" applyProtection="1">
      <alignment horizontal="center" vertical="center"/>
      <protection locked="0"/>
    </xf>
    <xf numFmtId="43" fontId="7" fillId="53" borderId="6" xfId="14" applyFont="1" applyFill="1" applyBorder="1" applyAlignment="1" applyProtection="1">
      <alignment horizontal="center" vertical="center"/>
    </xf>
    <xf numFmtId="43" fontId="20" fillId="18" borderId="6" xfId="14" applyFont="1" applyFill="1" applyBorder="1" applyAlignment="1" applyProtection="1">
      <alignment wrapText="1"/>
    </xf>
    <xf numFmtId="43" fontId="7" fillId="2" borderId="6" xfId="14" applyFont="1" applyFill="1" applyBorder="1" applyAlignment="1" applyProtection="1">
      <alignment horizontal="center" vertical="center"/>
    </xf>
    <xf numFmtId="43" fontId="7" fillId="18" borderId="6" xfId="14" applyFont="1" applyFill="1" applyBorder="1" applyAlignment="1" applyProtection="1">
      <alignment horizontal="center" vertical="center"/>
    </xf>
    <xf numFmtId="43" fontId="7" fillId="0" borderId="6" xfId="14" applyFont="1" applyBorder="1" applyAlignment="1" applyProtection="1">
      <alignment horizontal="center" vertical="center"/>
      <protection locked="0"/>
    </xf>
    <xf numFmtId="43" fontId="7" fillId="51" borderId="6" xfId="14" applyFont="1" applyFill="1" applyBorder="1" applyAlignment="1" applyProtection="1">
      <alignment horizontal="center" vertical="center"/>
    </xf>
    <xf numFmtId="43" fontId="7" fillId="31" borderId="0" xfId="14" applyFont="1" applyFill="1" applyBorder="1" applyAlignment="1" applyProtection="1">
      <alignment horizontal="center" vertical="center" wrapText="1"/>
    </xf>
    <xf numFmtId="43" fontId="7" fillId="31" borderId="6" xfId="14" applyFont="1" applyFill="1" applyBorder="1" applyAlignment="1" applyProtection="1">
      <alignment horizontal="center" vertical="center" wrapText="1"/>
    </xf>
    <xf numFmtId="43" fontId="7" fillId="48" borderId="6" xfId="14" applyFont="1" applyFill="1" applyBorder="1" applyAlignment="1" applyProtection="1">
      <alignment horizontal="center" vertical="center"/>
    </xf>
    <xf numFmtId="43" fontId="7" fillId="23" borderId="6" xfId="14" applyFont="1" applyFill="1" applyBorder="1" applyAlignment="1" applyProtection="1">
      <alignment horizontal="center" vertical="center"/>
    </xf>
    <xf numFmtId="43" fontId="7" fillId="23" borderId="1" xfId="14" applyFont="1" applyFill="1" applyBorder="1" applyAlignment="1" applyProtection="1">
      <alignment horizontal="center" vertical="center" wrapText="1"/>
    </xf>
    <xf numFmtId="43" fontId="7" fillId="36" borderId="6" xfId="14" applyFont="1" applyFill="1" applyBorder="1" applyAlignment="1" applyProtection="1">
      <alignment horizontal="center" vertical="center"/>
    </xf>
    <xf numFmtId="43" fontId="7" fillId="30" borderId="6" xfId="14" applyFont="1" applyFill="1" applyBorder="1" applyAlignment="1" applyProtection="1">
      <alignment horizontal="center" vertical="center"/>
    </xf>
    <xf numFmtId="43" fontId="21" fillId="23" borderId="6" xfId="14" applyFont="1" applyFill="1" applyBorder="1" applyAlignment="1" applyProtection="1">
      <alignment horizontal="center" vertical="center"/>
    </xf>
    <xf numFmtId="43" fontId="7" fillId="48" borderId="0" xfId="14" applyFont="1" applyFill="1" applyBorder="1" applyAlignment="1" applyProtection="1">
      <alignment horizontal="center" vertical="center"/>
    </xf>
    <xf numFmtId="43" fontId="7" fillId="29" borderId="0" xfId="14" applyFont="1" applyFill="1" applyBorder="1" applyAlignment="1" applyProtection="1">
      <alignment horizontal="center" vertical="center"/>
    </xf>
    <xf numFmtId="43" fontId="7" fillId="29" borderId="6" xfId="14" applyFont="1" applyFill="1" applyBorder="1" applyAlignment="1" applyProtection="1">
      <alignment horizontal="center" vertical="center"/>
    </xf>
    <xf numFmtId="43" fontId="7" fillId="44" borderId="0" xfId="14" applyFont="1" applyFill="1" applyBorder="1" applyAlignment="1" applyProtection="1">
      <alignment horizontal="center" vertical="center"/>
    </xf>
    <xf numFmtId="43" fontId="7" fillId="30" borderId="0" xfId="14" applyFont="1" applyFill="1" applyBorder="1" applyAlignment="1" applyProtection="1">
      <alignment horizontal="center" vertical="center"/>
    </xf>
    <xf numFmtId="43" fontId="20" fillId="0" borderId="6" xfId="14" applyFont="1" applyBorder="1" applyAlignment="1" applyProtection="1">
      <alignment horizontal="center" vertical="center"/>
      <protection locked="0"/>
    </xf>
    <xf numFmtId="43" fontId="20" fillId="0" borderId="15" xfId="14" applyFont="1" applyBorder="1" applyAlignment="1" applyProtection="1">
      <alignment horizontal="center" vertical="center"/>
      <protection locked="0"/>
    </xf>
    <xf numFmtId="43" fontId="20" fillId="3" borderId="15" xfId="14" applyFont="1" applyFill="1" applyBorder="1" applyAlignment="1" applyProtection="1">
      <alignment horizontal="center" vertical="center"/>
      <protection locked="0"/>
    </xf>
    <xf numFmtId="43" fontId="7" fillId="50" borderId="6" xfId="14" applyFont="1" applyFill="1" applyBorder="1" applyAlignment="1" applyProtection="1">
      <alignment horizontal="center" vertical="center"/>
    </xf>
    <xf numFmtId="43" fontId="7" fillId="27" borderId="6" xfId="14" applyFont="1" applyFill="1" applyBorder="1" applyAlignment="1" applyProtection="1">
      <alignment horizontal="center" vertical="center"/>
      <protection locked="0"/>
    </xf>
    <xf numFmtId="43" fontId="20" fillId="6" borderId="6" xfId="14" applyFont="1" applyFill="1" applyBorder="1" applyAlignment="1" applyProtection="1">
      <alignment vertical="center" wrapText="1"/>
    </xf>
    <xf numFmtId="43" fontId="7" fillId="2" borderId="6" xfId="14" applyFont="1" applyFill="1" applyBorder="1" applyAlignment="1" applyProtection="1">
      <alignment horizontal="center" vertical="center"/>
      <protection locked="0"/>
    </xf>
    <xf numFmtId="43" fontId="7" fillId="18" borderId="6" xfId="14" applyFont="1" applyFill="1" applyBorder="1" applyAlignment="1" applyProtection="1">
      <alignment wrapText="1"/>
    </xf>
    <xf numFmtId="43" fontId="7" fillId="48" borderId="6" xfId="14" applyFont="1" applyFill="1" applyBorder="1" applyAlignment="1" applyProtection="1">
      <alignment horizontal="center" vertical="center"/>
      <protection locked="0"/>
    </xf>
    <xf numFmtId="43" fontId="20" fillId="2" borderId="15" xfId="14" applyFont="1" applyFill="1" applyBorder="1" applyAlignment="1" applyProtection="1">
      <alignment horizontal="center" vertical="center"/>
      <protection locked="0"/>
    </xf>
    <xf numFmtId="43" fontId="7" fillId="25" borderId="15" xfId="14" applyFont="1" applyFill="1" applyBorder="1" applyAlignment="1" applyProtection="1">
      <alignment horizontal="center" vertical="center"/>
      <protection locked="0"/>
    </xf>
    <xf numFmtId="43" fontId="32" fillId="18" borderId="0" xfId="14" applyFont="1" applyFill="1" applyBorder="1" applyProtection="1"/>
    <xf numFmtId="43" fontId="38" fillId="2" borderId="6" xfId="14" applyFont="1" applyFill="1" applyBorder="1" applyProtection="1"/>
    <xf numFmtId="43" fontId="21" fillId="49" borderId="0" xfId="14" applyFont="1" applyFill="1" applyBorder="1" applyAlignment="1" applyProtection="1">
      <alignment horizontal="center" vertical="center"/>
    </xf>
    <xf numFmtId="43" fontId="21" fillId="49" borderId="6" xfId="14" applyFont="1" applyFill="1" applyBorder="1" applyAlignment="1" applyProtection="1">
      <alignment horizontal="center" vertical="center"/>
    </xf>
    <xf numFmtId="43" fontId="7" fillId="49" borderId="1" xfId="14" applyFont="1" applyFill="1" applyBorder="1" applyAlignment="1" applyProtection="1">
      <alignment horizontal="center" vertical="center" wrapText="1"/>
    </xf>
    <xf numFmtId="43" fontId="7" fillId="6" borderId="6" xfId="14" applyFont="1" applyFill="1" applyBorder="1" applyAlignment="1" applyProtection="1">
      <alignment horizontal="center" vertical="center"/>
      <protection locked="0"/>
    </xf>
    <xf numFmtId="43" fontId="7" fillId="44" borderId="0" xfId="14" applyFont="1" applyFill="1" applyBorder="1" applyAlignment="1" applyProtection="1">
      <alignment horizontal="center" vertical="center"/>
      <protection locked="0"/>
    </xf>
    <xf numFmtId="43" fontId="7" fillId="44" borderId="6" xfId="14" applyFont="1" applyFill="1" applyBorder="1" applyAlignment="1" applyProtection="1">
      <alignment horizontal="center" vertical="center"/>
      <protection locked="0"/>
    </xf>
    <xf numFmtId="43" fontId="7" fillId="18" borderId="0" xfId="14" applyFont="1" applyFill="1" applyBorder="1" applyAlignment="1" applyProtection="1">
      <alignment horizontal="center" vertical="center"/>
      <protection locked="0"/>
    </xf>
    <xf numFmtId="43" fontId="7" fillId="18" borderId="6" xfId="14" applyFont="1" applyFill="1" applyBorder="1" applyAlignment="1" applyProtection="1">
      <alignment horizontal="center" vertical="center"/>
      <protection locked="0"/>
    </xf>
    <xf numFmtId="43" fontId="7" fillId="2" borderId="15" xfId="14" applyFont="1" applyFill="1" applyBorder="1" applyAlignment="1" applyProtection="1">
      <alignment horizontal="center" vertical="center"/>
      <protection locked="0"/>
    </xf>
    <xf numFmtId="43" fontId="7" fillId="37" borderId="16" xfId="14" applyFont="1" applyFill="1" applyBorder="1" applyAlignment="1" applyProtection="1">
      <alignment horizontal="center" vertical="center" wrapText="1"/>
    </xf>
    <xf numFmtId="43" fontId="21" fillId="17" borderId="6" xfId="14" applyFont="1" applyFill="1" applyBorder="1" applyAlignment="1" applyProtection="1">
      <alignment horizontal="center" vertical="center" wrapText="1"/>
    </xf>
    <xf numFmtId="43" fontId="21" fillId="37" borderId="6" xfId="14" applyFont="1" applyFill="1" applyBorder="1" applyAlignment="1" applyProtection="1">
      <alignment horizontal="center" vertical="center" wrapText="1"/>
    </xf>
    <xf numFmtId="43" fontId="21" fillId="17" borderId="0" xfId="14" applyFont="1" applyFill="1" applyBorder="1" applyAlignment="1" applyProtection="1">
      <alignment horizontal="center" vertical="center" wrapText="1"/>
    </xf>
    <xf numFmtId="43" fontId="32" fillId="2" borderId="0" xfId="14" applyFont="1" applyFill="1" applyBorder="1" applyProtection="1"/>
    <xf numFmtId="43" fontId="7" fillId="20" borderId="6" xfId="14" applyFont="1" applyFill="1" applyBorder="1" applyAlignment="1" applyProtection="1">
      <alignment horizontal="center" vertical="center" wrapText="1"/>
    </xf>
    <xf numFmtId="43" fontId="18" fillId="8" borderId="0" xfId="14" applyFont="1" applyFill="1" applyBorder="1" applyAlignment="1" applyProtection="1">
      <alignment horizontal="center" vertical="center" wrapText="1"/>
    </xf>
    <xf numFmtId="43" fontId="9" fillId="32" borderId="0" xfId="14" applyFont="1" applyFill="1" applyBorder="1" applyAlignment="1" applyProtection="1">
      <alignment horizontal="center" vertical="center"/>
    </xf>
    <xf numFmtId="43" fontId="7" fillId="32" borderId="1" xfId="14" applyFont="1" applyFill="1" applyBorder="1" applyAlignment="1" applyProtection="1">
      <alignment horizontal="center" vertical="center"/>
    </xf>
    <xf numFmtId="43" fontId="20" fillId="2" borderId="1" xfId="14" applyFont="1" applyFill="1" applyBorder="1" applyAlignment="1" applyProtection="1">
      <alignment horizontal="center" vertical="center"/>
    </xf>
    <xf numFmtId="43" fontId="7" fillId="2" borderId="1" xfId="14" applyFont="1" applyFill="1" applyBorder="1" applyAlignment="1" applyProtection="1">
      <alignment horizontal="center" vertical="center"/>
    </xf>
    <xf numFmtId="43" fontId="20" fillId="46" borderId="1" xfId="14" applyFont="1" applyFill="1" applyBorder="1" applyAlignment="1" applyProtection="1">
      <alignment horizontal="center" vertical="center"/>
    </xf>
    <xf numFmtId="43" fontId="7" fillId="46" borderId="1" xfId="14" applyFont="1" applyFill="1" applyBorder="1" applyAlignment="1" applyProtection="1">
      <alignment horizontal="center" vertical="center"/>
    </xf>
    <xf numFmtId="43" fontId="9" fillId="46" borderId="0" xfId="14" applyFont="1" applyFill="1" applyBorder="1" applyAlignment="1" applyProtection="1">
      <alignment horizontal="center" vertical="center"/>
    </xf>
    <xf numFmtId="43" fontId="9" fillId="11" borderId="0" xfId="14" applyFont="1" applyFill="1" applyBorder="1" applyAlignment="1" applyProtection="1">
      <alignment horizontal="center" vertical="center"/>
    </xf>
    <xf numFmtId="43" fontId="7" fillId="11" borderId="1" xfId="14" applyFont="1" applyFill="1" applyBorder="1" applyAlignment="1" applyProtection="1">
      <alignment horizontal="center" vertical="center"/>
    </xf>
    <xf numFmtId="43" fontId="20" fillId="10" borderId="1" xfId="14" applyFont="1" applyFill="1" applyBorder="1" applyAlignment="1" applyProtection="1">
      <alignment horizontal="center" vertical="center" wrapText="1"/>
    </xf>
    <xf numFmtId="43" fontId="20" fillId="36" borderId="1" xfId="14" applyFont="1" applyFill="1" applyBorder="1" applyAlignment="1" applyProtection="1">
      <alignment horizontal="center" vertical="center" wrapText="1"/>
    </xf>
    <xf numFmtId="43" fontId="7" fillId="21" borderId="1" xfId="14" applyFont="1" applyFill="1" applyBorder="1" applyAlignment="1" applyProtection="1">
      <alignment horizontal="center" vertical="center"/>
    </xf>
    <xf numFmtId="43" fontId="20" fillId="78" borderId="1" xfId="14" applyFont="1" applyFill="1" applyBorder="1" applyAlignment="1" applyProtection="1">
      <alignment horizontal="center" vertical="center" wrapText="1"/>
    </xf>
    <xf numFmtId="43" fontId="20" fillId="68" borderId="1" xfId="14" applyFont="1" applyFill="1" applyBorder="1" applyAlignment="1" applyProtection="1">
      <alignment horizontal="center" vertical="center" wrapText="1"/>
    </xf>
    <xf numFmtId="43" fontId="19" fillId="46" borderId="0" xfId="14" applyFont="1" applyFill="1" applyBorder="1" applyAlignment="1" applyProtection="1">
      <alignment horizontal="center" vertical="center"/>
    </xf>
    <xf numFmtId="43" fontId="18" fillId="10" borderId="0" xfId="14" applyFont="1" applyFill="1" applyBorder="1" applyAlignment="1" applyProtection="1">
      <alignment horizontal="center" vertical="center" wrapText="1"/>
    </xf>
    <xf numFmtId="43" fontId="9" fillId="18" borderId="0" xfId="14" applyFont="1" applyFill="1" applyBorder="1" applyAlignment="1" applyProtection="1">
      <alignment horizontal="center" vertical="center"/>
    </xf>
    <xf numFmtId="43" fontId="20" fillId="48" borderId="1" xfId="14" applyFont="1" applyFill="1" applyBorder="1" applyAlignment="1" applyProtection="1">
      <alignment horizontal="center" vertical="center" wrapText="1"/>
    </xf>
    <xf numFmtId="43" fontId="9" fillId="14" borderId="0" xfId="14" applyFont="1" applyFill="1" applyBorder="1" applyAlignment="1" applyProtection="1">
      <alignment horizontal="center" vertical="center"/>
    </xf>
    <xf numFmtId="43" fontId="20" fillId="23" borderId="1" xfId="14" applyFont="1" applyFill="1" applyBorder="1" applyAlignment="1" applyProtection="1">
      <alignment horizontal="center" vertical="center" wrapText="1"/>
    </xf>
    <xf numFmtId="43" fontId="9" fillId="18" borderId="0" xfId="14" applyFont="1" applyFill="1" applyBorder="1" applyAlignment="1" applyProtection="1">
      <alignment horizontal="center" vertical="center" wrapText="1"/>
    </xf>
    <xf numFmtId="43" fontId="7" fillId="18" borderId="1" xfId="14" applyFont="1" applyFill="1" applyBorder="1" applyAlignment="1" applyProtection="1">
      <alignment horizontal="center" vertical="center" wrapText="1"/>
    </xf>
    <xf numFmtId="43" fontId="9" fillId="46" borderId="0" xfId="14" applyFont="1" applyFill="1" applyBorder="1" applyAlignment="1" applyProtection="1">
      <alignment horizontal="center" vertical="center" wrapText="1"/>
    </xf>
    <xf numFmtId="43" fontId="7" fillId="46" borderId="1" xfId="14" applyFont="1" applyFill="1" applyBorder="1" applyAlignment="1" applyProtection="1">
      <alignment horizontal="center" vertical="center" wrapText="1"/>
    </xf>
    <xf numFmtId="43" fontId="7" fillId="18" borderId="1" xfId="14" applyFont="1" applyFill="1" applyBorder="1" applyAlignment="1" applyProtection="1">
      <alignment horizontal="center" vertical="center"/>
    </xf>
    <xf numFmtId="43" fontId="7" fillId="80" borderId="6" xfId="14" applyFont="1" applyFill="1" applyBorder="1" applyAlignment="1" applyProtection="1">
      <alignment horizontal="center" vertical="center" wrapText="1"/>
    </xf>
    <xf numFmtId="169" fontId="7" fillId="80" borderId="6" xfId="14" applyNumberFormat="1" applyFont="1" applyFill="1" applyBorder="1" applyAlignment="1" applyProtection="1">
      <alignment horizontal="center" vertical="center" wrapText="1"/>
    </xf>
    <xf numFmtId="43" fontId="18" fillId="9" borderId="0" xfId="14" applyFont="1" applyFill="1" applyBorder="1" applyAlignment="1" applyProtection="1">
      <alignment horizontal="center" vertical="center" wrapText="1"/>
    </xf>
    <xf numFmtId="43" fontId="7" fillId="9" borderId="6" xfId="14" applyFont="1" applyFill="1" applyBorder="1" applyAlignment="1" applyProtection="1">
      <alignment horizontal="center" vertical="center" wrapText="1"/>
    </xf>
    <xf numFmtId="43" fontId="7" fillId="71" borderId="0" xfId="14" applyFont="1" applyFill="1" applyBorder="1" applyAlignment="1" applyProtection="1">
      <alignment horizontal="center" vertical="center" wrapText="1"/>
    </xf>
    <xf numFmtId="43" fontId="7" fillId="8" borderId="6" xfId="14" applyFont="1" applyFill="1" applyBorder="1" applyAlignment="1" applyProtection="1">
      <alignment horizontal="center" vertical="center" wrapText="1"/>
    </xf>
    <xf numFmtId="43" fontId="18" fillId="71" borderId="0" xfId="14" applyFont="1" applyFill="1" applyBorder="1" applyAlignment="1" applyProtection="1">
      <alignment horizontal="center" vertical="center" wrapText="1"/>
    </xf>
    <xf numFmtId="43" fontId="18" fillId="72" borderId="0" xfId="14" applyFont="1" applyFill="1" applyBorder="1" applyAlignment="1" applyProtection="1">
      <alignment horizontal="center" vertical="center" wrapText="1"/>
    </xf>
    <xf numFmtId="43" fontId="7" fillId="72" borderId="6" xfId="14" applyFont="1" applyFill="1" applyBorder="1" applyAlignment="1" applyProtection="1">
      <alignment horizontal="center" vertical="center" wrapText="1"/>
    </xf>
    <xf numFmtId="43" fontId="20" fillId="0" borderId="2" xfId="14" applyFont="1" applyBorder="1" applyAlignment="1" applyProtection="1">
      <alignment horizontal="center" vertical="center"/>
      <protection locked="0"/>
    </xf>
    <xf numFmtId="0" fontId="6" fillId="38" borderId="6" xfId="0" applyFont="1" applyFill="1" applyBorder="1" applyAlignment="1">
      <alignment horizontal="center" vertical="center" wrapText="1"/>
    </xf>
    <xf numFmtId="0" fontId="6" fillId="38" borderId="6" xfId="0" applyFont="1" applyFill="1" applyBorder="1" applyAlignment="1">
      <alignment horizontal="center" vertical="center" wrapText="1"/>
    </xf>
    <xf numFmtId="43" fontId="20" fillId="46" borderId="6" xfId="14" applyFont="1" applyFill="1" applyBorder="1" applyAlignment="1" applyProtection="1">
      <alignment wrapText="1"/>
    </xf>
    <xf numFmtId="43" fontId="41" fillId="2" borderId="6" xfId="0" applyNumberFormat="1" applyFont="1" applyFill="1" applyBorder="1"/>
    <xf numFmtId="43" fontId="41" fillId="69" borderId="6" xfId="0" applyNumberFormat="1" applyFont="1" applyFill="1" applyBorder="1"/>
    <xf numFmtId="43" fontId="6" fillId="38" borderId="10" xfId="0" applyNumberFormat="1" applyFont="1" applyFill="1" applyBorder="1"/>
    <xf numFmtId="43" fontId="5" fillId="12" borderId="14" xfId="0" applyNumberFormat="1" applyFont="1" applyFill="1" applyBorder="1"/>
    <xf numFmtId="43" fontId="7" fillId="54" borderId="2" xfId="14" applyFont="1" applyFill="1" applyBorder="1" applyAlignment="1" applyProtection="1">
      <alignment horizontal="center" vertical="center"/>
      <protection locked="0"/>
    </xf>
    <xf numFmtId="0" fontId="40" fillId="83" borderId="3" xfId="1" applyFont="1" applyFill="1" applyBorder="1" applyAlignment="1">
      <alignment horizontal="center" vertical="center"/>
    </xf>
    <xf numFmtId="0" fontId="8" fillId="83" borderId="0" xfId="1" applyFont="1" applyFill="1" applyAlignment="1">
      <alignment horizontal="center" vertical="center" wrapText="1"/>
    </xf>
    <xf numFmtId="0" fontId="7" fillId="0" borderId="0" xfId="1" applyFont="1" applyAlignment="1" applyProtection="1">
      <alignment horizontal="center" vertical="center"/>
      <protection locked="0"/>
    </xf>
    <xf numFmtId="0" fontId="7" fillId="38" borderId="6" xfId="0" applyFont="1" applyFill="1" applyBorder="1" applyAlignment="1">
      <alignment horizontal="center" vertical="center" wrapText="1"/>
    </xf>
    <xf numFmtId="0" fontId="6" fillId="38" borderId="6" xfId="0" applyFont="1" applyFill="1" applyBorder="1" applyAlignment="1">
      <alignment horizontal="center" vertical="center" wrapText="1"/>
    </xf>
    <xf numFmtId="0" fontId="7" fillId="0" borderId="0" xfId="1" applyFont="1" applyAlignment="1" applyProtection="1">
      <alignment horizontal="center" vertical="center" wrapText="1"/>
      <protection locked="0"/>
    </xf>
    <xf numFmtId="43" fontId="7" fillId="54" borderId="2" xfId="14" applyFont="1" applyFill="1" applyBorder="1" applyAlignment="1" applyProtection="1">
      <alignment horizontal="center" vertical="center" wrapText="1"/>
    </xf>
  </cellXfs>
  <cellStyles count="15">
    <cellStyle name="Обычный" xfId="0" builtinId="0"/>
    <cellStyle name="Обычный 2" xfId="3"/>
    <cellStyle name="Обычный 2 2" xfId="4"/>
    <cellStyle name="Обычный 3" xfId="5"/>
    <cellStyle name="Обычный 4" xfId="1"/>
    <cellStyle name="Обычный 5" xfId="6"/>
    <cellStyle name="Пояснение 2" xfId="2"/>
    <cellStyle name="Финансовый 2" xfId="7"/>
    <cellStyle name="Финансовый 3" xfId="8"/>
    <cellStyle name="Финансовый 3 2" xfId="9"/>
    <cellStyle name="Финансовый 4" xfId="10"/>
    <cellStyle name="Финансовый 5" xfId="11"/>
    <cellStyle name="Финансовый 6" xfId="12"/>
    <cellStyle name="Финансовый 7" xfId="13"/>
    <cellStyle name="Финансовый 7 2" xfId="14"/>
  </cellStyles>
  <dxfs count="0"/>
  <tableStyles count="0" defaultTableStyle="TableStyleMedium2" defaultPivotStyle="PivotStyleLight16"/>
  <colors>
    <mruColors>
      <color rgb="FFFF3300"/>
      <color rgb="FFFFCCFF"/>
      <color rgb="FF01E4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bmen\Users\user\Desktop\&#1089;&#1082;&#1086;&#1087;&#1080;&#1088;&#1086;&#1074;&#1072;&#1085;&#1086;%20&#1080;&#1079;%20&#1089;&#1077;&#1090;&#1080;%2007,07,2026\&#1064;&#1082;&#1086;&#1083;&#1099;\&#1072;&#1085;&#1072;&#1083;&#1080;&#1079;\&#1040;&#1053;&#1040;&#1051;&#1048;&#1047;%20&#1056;&#1040;&#1057;&#1061;&#1054;&#1044;&#1054;&#1042;&#1040;&#1053;&#1048;&#1071;%20&#1041;&#1070;&#1044;&#1046;&#1045;&#1058;&#1053;&#1067;&#1061;%20&#1057;&#1056;&#1045;&#1044;&#1057;&#1058;&#1042;%20&#1085;&#1072;%2001.04.2025%20&#1092;&#1072;&#1081;&#1083;%20&#1054;&#1051;&#1071;%2011-18%20&#1096;&#108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школы без НРО"/>
      <sheetName val="Свод школы "/>
      <sheetName val="СШ 1"/>
      <sheetName val="СШ 2"/>
      <sheetName val="МСШ"/>
      <sheetName val="Сельвинский"/>
      <sheetName val="Интеграл"/>
      <sheetName val="СШ 7"/>
      <sheetName val="гимназия 8"/>
      <sheetName val="НСШ"/>
      <sheetName val="ЗСШ"/>
      <sheetName val="НРО"/>
      <sheetName val="Лист2"/>
      <sheetName val="Свод Планы школы "/>
      <sheetName val="Свод Касса школы  "/>
      <sheetName val="Лист1"/>
      <sheetName val="исполнение"/>
    </sheetNames>
    <sheetDataSet>
      <sheetData sheetId="0"/>
      <sheetData sheetId="1">
        <row r="62">
          <cell r="B62" t="str">
            <v>2024 год</v>
          </cell>
        </row>
        <row r="272">
          <cell r="G272" t="str">
            <v>2023 год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AKH622"/>
  <sheetViews>
    <sheetView tabSelected="1" view="pageBreakPreview" zoomScale="80" zoomScaleNormal="90" zoomScaleSheetLayoutView="80" zoomScalePageLayoutView="70" workbookViewId="0">
      <selection activeCell="G3" sqref="G1:I1048576"/>
    </sheetView>
  </sheetViews>
  <sheetFormatPr defaultColWidth="9.140625" defaultRowHeight="15" x14ac:dyDescent="0.25"/>
  <cols>
    <col min="1" max="1" width="69.5703125" style="324" customWidth="1"/>
    <col min="2" max="2" width="23.42578125" style="325" customWidth="1"/>
    <col min="3" max="3" width="25.140625" style="328" customWidth="1"/>
    <col min="4" max="4" width="26" style="225" customWidth="1"/>
    <col min="5" max="6" width="25" style="225" customWidth="1"/>
    <col min="7" max="7" width="24.7109375" style="225" hidden="1" customWidth="1"/>
    <col min="8" max="8" width="23.140625" style="225" hidden="1" customWidth="1"/>
    <col min="9" max="9" width="23.28515625" style="225" hidden="1" customWidth="1"/>
    <col min="10" max="10" width="20.5703125" style="225" hidden="1" customWidth="1"/>
    <col min="11" max="11" width="19.28515625" style="225" hidden="1" customWidth="1"/>
    <col min="12" max="12" width="23.42578125" style="225" hidden="1" customWidth="1"/>
    <col min="13" max="13" width="22" style="225" hidden="1" customWidth="1"/>
    <col min="14" max="14" width="17.7109375" style="2" hidden="1" customWidth="1"/>
    <col min="15" max="16" width="19.140625" style="2" hidden="1" customWidth="1"/>
    <col min="17" max="17" width="22.28515625" style="2" hidden="1" customWidth="1"/>
    <col min="18" max="18" width="0" style="2" hidden="1" customWidth="1"/>
    <col min="19" max="52" width="9.140625" style="2"/>
    <col min="53" max="16384" width="9.140625" style="3"/>
  </cols>
  <sheetData>
    <row r="1" spans="1:52" ht="77.25" customHeight="1" x14ac:dyDescent="0.25">
      <c r="A1" s="245"/>
      <c r="B1" s="495" t="s">
        <v>264</v>
      </c>
      <c r="C1" s="495"/>
      <c r="D1" s="495"/>
      <c r="E1" s="495"/>
      <c r="F1" s="495"/>
      <c r="G1" s="495"/>
      <c r="H1" s="495"/>
      <c r="I1" s="495"/>
    </row>
    <row r="2" spans="1:52" ht="18.75" customHeight="1" thickBot="1" x14ac:dyDescent="0.3">
      <c r="A2" s="245"/>
      <c r="B2" s="492" t="s">
        <v>280</v>
      </c>
      <c r="C2" s="492"/>
      <c r="D2" s="492"/>
      <c r="E2" s="492"/>
      <c r="F2" s="492"/>
      <c r="G2" s="492"/>
      <c r="H2" s="492"/>
    </row>
    <row r="3" spans="1:52" s="5" customFormat="1" ht="69.75" customHeight="1" x14ac:dyDescent="0.25">
      <c r="A3" s="4" t="s">
        <v>197</v>
      </c>
      <c r="B3" s="291" t="s">
        <v>0</v>
      </c>
      <c r="C3" s="246" t="s">
        <v>269</v>
      </c>
      <c r="D3" s="246" t="s">
        <v>270</v>
      </c>
      <c r="E3" s="246" t="s">
        <v>199</v>
      </c>
      <c r="F3" s="246" t="s">
        <v>272</v>
      </c>
      <c r="G3" s="246" t="s">
        <v>200</v>
      </c>
      <c r="H3" s="246" t="s">
        <v>270</v>
      </c>
      <c r="I3" s="246" t="s">
        <v>201</v>
      </c>
      <c r="J3" s="260" t="s">
        <v>138</v>
      </c>
      <c r="K3" s="260" t="s">
        <v>190</v>
      </c>
      <c r="L3" s="260" t="s">
        <v>191</v>
      </c>
      <c r="M3" s="260" t="s">
        <v>192</v>
      </c>
      <c r="N3" s="194"/>
      <c r="O3" s="194"/>
      <c r="P3" s="194"/>
      <c r="Q3" s="195"/>
      <c r="R3" s="195"/>
      <c r="S3" s="195"/>
      <c r="T3" s="195"/>
      <c r="U3" s="195"/>
      <c r="V3" s="195"/>
      <c r="W3" s="195"/>
      <c r="X3" s="195"/>
      <c r="Y3" s="195"/>
      <c r="Z3" s="195"/>
      <c r="AA3" s="195"/>
      <c r="AB3" s="195"/>
      <c r="AC3" s="195"/>
      <c r="AD3" s="195"/>
      <c r="AE3" s="195"/>
      <c r="AF3" s="195"/>
      <c r="AG3" s="195"/>
      <c r="AH3" s="195"/>
      <c r="AI3" s="195"/>
      <c r="AJ3" s="195"/>
      <c r="AK3" s="195"/>
      <c r="AL3" s="195"/>
      <c r="AM3" s="195"/>
      <c r="AN3" s="195"/>
      <c r="AO3" s="195"/>
      <c r="AP3" s="195"/>
      <c r="AQ3" s="195"/>
      <c r="AR3" s="195"/>
      <c r="AS3" s="195"/>
      <c r="AT3" s="195"/>
      <c r="AU3" s="195"/>
      <c r="AV3" s="195"/>
      <c r="AW3" s="195"/>
      <c r="AX3" s="195"/>
      <c r="AY3" s="195"/>
      <c r="AZ3" s="195"/>
    </row>
    <row r="4" spans="1:52" s="8" customFormat="1" ht="14.25" customHeight="1" x14ac:dyDescent="0.25">
      <c r="A4" s="6">
        <v>1</v>
      </c>
      <c r="B4" s="292">
        <v>2</v>
      </c>
      <c r="C4" s="490">
        <v>3</v>
      </c>
      <c r="D4" s="491"/>
      <c r="E4" s="491"/>
      <c r="F4" s="491"/>
      <c r="G4" s="7"/>
      <c r="H4" s="7"/>
      <c r="I4" s="7"/>
      <c r="J4" s="239"/>
      <c r="K4" s="240"/>
      <c r="L4" s="239"/>
      <c r="M4" s="240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</row>
    <row r="5" spans="1:52" s="191" customFormat="1" ht="21.75" customHeight="1" x14ac:dyDescent="0.25">
      <c r="A5" s="189" t="s">
        <v>254</v>
      </c>
      <c r="B5" s="189"/>
      <c r="C5" s="333">
        <f>C60+C75+C279</f>
        <v>63784472.07</v>
      </c>
      <c r="D5" s="333">
        <f>D60+D75+D279</f>
        <v>39444362.790000007</v>
      </c>
      <c r="E5" s="333">
        <f>E60+E75+E279</f>
        <v>24340109.279999997</v>
      </c>
      <c r="F5" s="333">
        <f t="shared" ref="F5:F16" si="0">D5/C5*100</f>
        <v>61.840070960706484</v>
      </c>
      <c r="G5" s="333">
        <f>G60+G75+G279</f>
        <v>39931566.32</v>
      </c>
      <c r="H5" s="333">
        <f>H60+H75+H279</f>
        <v>39444362.790000007</v>
      </c>
      <c r="I5" s="333">
        <f t="shared" ref="I5:I15" si="1">H5/G5*100</f>
        <v>98.779903783148185</v>
      </c>
      <c r="J5" s="333">
        <f t="shared" ref="J5:J11" si="2">G5-H5</f>
        <v>487203.52999999374</v>
      </c>
      <c r="K5" s="240">
        <f t="shared" ref="K5:K11" si="3">C5</f>
        <v>63784472.07</v>
      </c>
      <c r="L5" s="333">
        <f t="shared" ref="L5:L67" si="4">H5-D5</f>
        <v>0</v>
      </c>
      <c r="M5" s="240">
        <f t="shared" ref="M5:M11" si="5">K5-L5</f>
        <v>63784472.07</v>
      </c>
      <c r="N5" s="478">
        <f>C5-D5</f>
        <v>24340109.279999994</v>
      </c>
      <c r="O5" s="478">
        <f>E5-N5</f>
        <v>0</v>
      </c>
      <c r="P5" s="478"/>
    </row>
    <row r="6" spans="1:52" s="65" customFormat="1" ht="21.75" customHeight="1" x14ac:dyDescent="0.25">
      <c r="A6" s="147" t="s">
        <v>1</v>
      </c>
      <c r="B6" s="147"/>
      <c r="C6" s="475">
        <f>C48+C188</f>
        <v>56419563.640000001</v>
      </c>
      <c r="D6" s="475">
        <f>D48+D188</f>
        <v>35693612.050000004</v>
      </c>
      <c r="E6" s="475">
        <f>E48+E188</f>
        <v>20725951.589999996</v>
      </c>
      <c r="F6" s="475">
        <f t="shared" si="0"/>
        <v>63.26460140272011</v>
      </c>
      <c r="G6" s="475">
        <f>G48+G188</f>
        <v>35775287.990000002</v>
      </c>
      <c r="H6" s="475">
        <f>H48+H188</f>
        <v>35693612.050000004</v>
      </c>
      <c r="I6" s="475">
        <f t="shared" si="1"/>
        <v>99.771697323518879</v>
      </c>
      <c r="J6" s="333">
        <f t="shared" si="2"/>
        <v>81675.939999997616</v>
      </c>
      <c r="K6" s="240">
        <f t="shared" si="3"/>
        <v>56419563.640000001</v>
      </c>
      <c r="L6" s="333">
        <f t="shared" si="4"/>
        <v>0</v>
      </c>
      <c r="M6" s="240">
        <f t="shared" si="5"/>
        <v>56419563.640000001</v>
      </c>
      <c r="N6" s="474"/>
      <c r="O6" s="474"/>
      <c r="P6" s="474"/>
    </row>
    <row r="7" spans="1:52" s="193" customFormat="1" ht="21.75" customHeight="1" x14ac:dyDescent="0.25">
      <c r="A7" s="192" t="s">
        <v>2</v>
      </c>
      <c r="B7" s="192"/>
      <c r="C7" s="480">
        <f>C8+C11+C16</f>
        <v>7364908.4299999997</v>
      </c>
      <c r="D7" s="480">
        <f>D8+D11+D16</f>
        <v>3750750.74</v>
      </c>
      <c r="E7" s="472">
        <f>E8+E11+E16</f>
        <v>3614157.69</v>
      </c>
      <c r="F7" s="472">
        <f t="shared" si="0"/>
        <v>50.927323477937669</v>
      </c>
      <c r="G7" s="472">
        <f>G8+G11+G16</f>
        <v>4156278.33</v>
      </c>
      <c r="H7" s="472">
        <f>H8+H11+H16</f>
        <v>3750750.74</v>
      </c>
      <c r="I7" s="472">
        <f t="shared" si="1"/>
        <v>90.243011708987268</v>
      </c>
      <c r="J7" s="333">
        <f t="shared" si="2"/>
        <v>405527.58999999985</v>
      </c>
      <c r="K7" s="240">
        <f t="shared" si="3"/>
        <v>7364908.4299999997</v>
      </c>
      <c r="L7" s="333">
        <f t="shared" si="4"/>
        <v>0</v>
      </c>
      <c r="M7" s="240">
        <f t="shared" si="5"/>
        <v>7364908.4299999997</v>
      </c>
      <c r="N7" s="479"/>
      <c r="O7" s="479"/>
      <c r="P7" s="479"/>
    </row>
    <row r="8" spans="1:52" ht="21.75" customHeight="1" x14ac:dyDescent="0.25">
      <c r="A8" s="145" t="s">
        <v>3</v>
      </c>
      <c r="B8" s="145"/>
      <c r="C8" s="477">
        <f>C75</f>
        <v>7356908.4299999997</v>
      </c>
      <c r="D8" s="477">
        <f>D75</f>
        <v>3750750.74</v>
      </c>
      <c r="E8" s="472">
        <f>E75</f>
        <v>3606157.69</v>
      </c>
      <c r="F8" s="472">
        <f t="shared" si="0"/>
        <v>50.982702526311051</v>
      </c>
      <c r="G8" s="472">
        <f>G75</f>
        <v>4156278.33</v>
      </c>
      <c r="H8" s="472">
        <f>H75</f>
        <v>3750750.74</v>
      </c>
      <c r="I8" s="472">
        <f t="shared" si="1"/>
        <v>90.243011708987268</v>
      </c>
      <c r="J8" s="333">
        <f t="shared" si="2"/>
        <v>405527.58999999985</v>
      </c>
      <c r="K8" s="240">
        <f t="shared" si="3"/>
        <v>7356908.4299999997</v>
      </c>
      <c r="L8" s="333">
        <f t="shared" si="4"/>
        <v>0</v>
      </c>
      <c r="M8" s="240">
        <f t="shared" si="5"/>
        <v>7356908.4299999997</v>
      </c>
      <c r="N8" s="446"/>
      <c r="O8" s="446"/>
      <c r="P8" s="446"/>
    </row>
    <row r="9" spans="1:52" s="191" customFormat="1" ht="21.75" customHeight="1" x14ac:dyDescent="0.25">
      <c r="A9" s="189" t="s">
        <v>4</v>
      </c>
      <c r="B9" s="189"/>
      <c r="C9" s="333">
        <f>C10+C11</f>
        <v>48449817</v>
      </c>
      <c r="D9" s="333">
        <f>D10+D11</f>
        <v>30286111.060000002</v>
      </c>
      <c r="E9" s="333">
        <f>E10+E11</f>
        <v>18163705.939999998</v>
      </c>
      <c r="F9" s="333">
        <f t="shared" si="0"/>
        <v>62.510269254474174</v>
      </c>
      <c r="G9" s="333">
        <f>G10+G11</f>
        <v>30367787</v>
      </c>
      <c r="H9" s="333">
        <f>H10+H11</f>
        <v>30286111.060000002</v>
      </c>
      <c r="I9" s="333">
        <f t="shared" si="1"/>
        <v>99.731044148854181</v>
      </c>
      <c r="J9" s="333">
        <f t="shared" si="2"/>
        <v>81675.939999997616</v>
      </c>
      <c r="K9" s="240">
        <f t="shared" si="3"/>
        <v>48449817</v>
      </c>
      <c r="L9" s="333">
        <f t="shared" si="4"/>
        <v>0</v>
      </c>
      <c r="M9" s="240">
        <f t="shared" si="5"/>
        <v>48449817</v>
      </c>
      <c r="N9" s="478"/>
      <c r="O9" s="478"/>
      <c r="P9" s="478"/>
    </row>
    <row r="10" spans="1:52" s="65" customFormat="1" ht="21.75" customHeight="1" x14ac:dyDescent="0.25">
      <c r="A10" s="147" t="s">
        <v>5</v>
      </c>
      <c r="B10" s="147"/>
      <c r="C10" s="475">
        <f>C48</f>
        <v>48449817</v>
      </c>
      <c r="D10" s="475">
        <f>D48</f>
        <v>30286111.060000002</v>
      </c>
      <c r="E10" s="475">
        <f>E48</f>
        <v>18163705.939999998</v>
      </c>
      <c r="F10" s="475">
        <f t="shared" si="0"/>
        <v>62.510269254474174</v>
      </c>
      <c r="G10" s="475">
        <f>G48</f>
        <v>30367787</v>
      </c>
      <c r="H10" s="475">
        <f>H48</f>
        <v>30286111.060000002</v>
      </c>
      <c r="I10" s="475">
        <f t="shared" si="1"/>
        <v>99.731044148854181</v>
      </c>
      <c r="J10" s="333">
        <f t="shared" si="2"/>
        <v>81675.939999997616</v>
      </c>
      <c r="K10" s="240">
        <f t="shared" si="3"/>
        <v>48449817</v>
      </c>
      <c r="L10" s="333">
        <f t="shared" si="4"/>
        <v>0</v>
      </c>
      <c r="M10" s="240">
        <f t="shared" si="5"/>
        <v>48449817</v>
      </c>
      <c r="N10" s="474"/>
      <c r="O10" s="474"/>
      <c r="P10" s="474"/>
    </row>
    <row r="11" spans="1:52" ht="21.75" customHeight="1" x14ac:dyDescent="0.25">
      <c r="A11" s="146" t="s">
        <v>2</v>
      </c>
      <c r="B11" s="146"/>
      <c r="C11" s="477">
        <f>C59</f>
        <v>0</v>
      </c>
      <c r="D11" s="477">
        <f>D59</f>
        <v>0</v>
      </c>
      <c r="E11" s="472">
        <f>E59</f>
        <v>0</v>
      </c>
      <c r="F11" s="473" t="e">
        <f t="shared" si="0"/>
        <v>#DIV/0!</v>
      </c>
      <c r="G11" s="472">
        <f>G59</f>
        <v>0</v>
      </c>
      <c r="H11" s="472">
        <f>H59</f>
        <v>0</v>
      </c>
      <c r="I11" s="472" t="e">
        <f t="shared" si="1"/>
        <v>#DIV/0!</v>
      </c>
      <c r="J11" s="333">
        <f t="shared" si="2"/>
        <v>0</v>
      </c>
      <c r="K11" s="240">
        <f t="shared" si="3"/>
        <v>0</v>
      </c>
      <c r="L11" s="333">
        <f t="shared" si="4"/>
        <v>0</v>
      </c>
      <c r="M11" s="240">
        <f t="shared" si="5"/>
        <v>0</v>
      </c>
      <c r="N11" s="446">
        <f>C11-D11</f>
        <v>0</v>
      </c>
      <c r="O11" s="446"/>
      <c r="P11" s="446"/>
    </row>
    <row r="12" spans="1:52" ht="82.5" customHeight="1" x14ac:dyDescent="0.25">
      <c r="A12" s="281" t="s">
        <v>248</v>
      </c>
      <c r="B12" s="146"/>
      <c r="C12" s="477">
        <f>C263</f>
        <v>0</v>
      </c>
      <c r="D12" s="477">
        <f>D263</f>
        <v>0</v>
      </c>
      <c r="E12" s="472">
        <f>E263</f>
        <v>0</v>
      </c>
      <c r="F12" s="473" t="e">
        <f t="shared" si="0"/>
        <v>#DIV/0!</v>
      </c>
      <c r="G12" s="477">
        <f>G263</f>
        <v>0</v>
      </c>
      <c r="H12" s="477">
        <f>H263</f>
        <v>0</v>
      </c>
      <c r="I12" s="472" t="e">
        <f t="shared" si="1"/>
        <v>#DIV/0!</v>
      </c>
      <c r="J12" s="333"/>
      <c r="K12" s="240"/>
      <c r="L12" s="333">
        <f t="shared" si="4"/>
        <v>0</v>
      </c>
      <c r="M12" s="240"/>
      <c r="N12" s="446"/>
      <c r="O12" s="446"/>
      <c r="P12" s="446"/>
    </row>
    <row r="13" spans="1:52" ht="54.75" customHeight="1" x14ac:dyDescent="0.25">
      <c r="A13" s="281" t="s">
        <v>249</v>
      </c>
      <c r="B13" s="146"/>
      <c r="C13" s="477">
        <f>C266</f>
        <v>0</v>
      </c>
      <c r="D13" s="477">
        <f>D266</f>
        <v>0</v>
      </c>
      <c r="E13" s="472">
        <f>E264</f>
        <v>0</v>
      </c>
      <c r="F13" s="473" t="e">
        <f t="shared" si="0"/>
        <v>#DIV/0!</v>
      </c>
      <c r="G13" s="472">
        <f>G264</f>
        <v>0</v>
      </c>
      <c r="H13" s="472">
        <f>H264</f>
        <v>0</v>
      </c>
      <c r="I13" s="472" t="e">
        <f t="shared" si="1"/>
        <v>#DIV/0!</v>
      </c>
      <c r="J13" s="333"/>
      <c r="K13" s="240"/>
      <c r="L13" s="333">
        <f t="shared" si="4"/>
        <v>0</v>
      </c>
      <c r="M13" s="240"/>
      <c r="N13" s="446"/>
      <c r="O13" s="446"/>
      <c r="P13" s="446"/>
    </row>
    <row r="14" spans="1:52" s="190" customFormat="1" ht="24.75" customHeight="1" x14ac:dyDescent="0.25">
      <c r="A14" s="189" t="s">
        <v>6</v>
      </c>
      <c r="B14" s="189"/>
      <c r="C14" s="333">
        <f>C15+C16</f>
        <v>7977746.6400000006</v>
      </c>
      <c r="D14" s="333">
        <f>D15+D16</f>
        <v>5407500.9900000002</v>
      </c>
      <c r="E14" s="333">
        <f>E15+E16</f>
        <v>2570245.65</v>
      </c>
      <c r="F14" s="333">
        <f t="shared" si="0"/>
        <v>67.782310394354667</v>
      </c>
      <c r="G14" s="333">
        <f>G15+G16</f>
        <v>5407500.9900000002</v>
      </c>
      <c r="H14" s="333">
        <f>H15+H16</f>
        <v>5407500.9900000002</v>
      </c>
      <c r="I14" s="333">
        <f t="shared" si="1"/>
        <v>100</v>
      </c>
      <c r="J14" s="333">
        <f>G14-H14</f>
        <v>0</v>
      </c>
      <c r="K14" s="240">
        <f>C14</f>
        <v>7977746.6400000006</v>
      </c>
      <c r="L14" s="333">
        <f t="shared" si="4"/>
        <v>0</v>
      </c>
      <c r="M14" s="240">
        <f>K14-L14</f>
        <v>7977746.6400000006</v>
      </c>
      <c r="N14" s="476"/>
      <c r="O14" s="476"/>
      <c r="P14" s="476"/>
    </row>
    <row r="15" spans="1:52" s="148" customFormat="1" ht="22.5" customHeight="1" x14ac:dyDescent="0.25">
      <c r="A15" s="147" t="s">
        <v>7</v>
      </c>
      <c r="B15" s="147"/>
      <c r="C15" s="475">
        <f>C188</f>
        <v>7969746.6400000006</v>
      </c>
      <c r="D15" s="475">
        <f>D188</f>
        <v>5407500.9900000002</v>
      </c>
      <c r="E15" s="475">
        <f>E188</f>
        <v>2562245.65</v>
      </c>
      <c r="F15" s="475">
        <f t="shared" si="0"/>
        <v>67.850350008115186</v>
      </c>
      <c r="G15" s="475">
        <f>G188</f>
        <v>5407500.9900000002</v>
      </c>
      <c r="H15" s="475">
        <f>H188</f>
        <v>5407500.9900000002</v>
      </c>
      <c r="I15" s="475">
        <f t="shared" si="1"/>
        <v>100</v>
      </c>
      <c r="J15" s="333">
        <f>G15-H15</f>
        <v>0</v>
      </c>
      <c r="K15" s="240">
        <f>C15</f>
        <v>7969746.6400000006</v>
      </c>
      <c r="L15" s="333">
        <f t="shared" si="4"/>
        <v>0</v>
      </c>
      <c r="M15" s="240">
        <f>K15-L15</f>
        <v>7969746.6400000006</v>
      </c>
      <c r="N15" s="474"/>
      <c r="O15" s="474"/>
      <c r="P15" s="474"/>
    </row>
    <row r="16" spans="1:52" ht="30" customHeight="1" x14ac:dyDescent="0.25">
      <c r="A16" s="275" t="s">
        <v>2</v>
      </c>
      <c r="B16" s="275"/>
      <c r="C16" s="472">
        <f>C277</f>
        <v>8000</v>
      </c>
      <c r="D16" s="472">
        <f>D277</f>
        <v>0</v>
      </c>
      <c r="E16" s="472">
        <f>E277</f>
        <v>8000</v>
      </c>
      <c r="F16" s="473">
        <f t="shared" si="0"/>
        <v>0</v>
      </c>
      <c r="G16" s="472">
        <f>G277</f>
        <v>0</v>
      </c>
      <c r="H16" s="472">
        <f>H277</f>
        <v>0</v>
      </c>
      <c r="I16" s="472" t="e">
        <f>I277</f>
        <v>#DIV/0!</v>
      </c>
      <c r="J16" s="333">
        <f>G16-H16</f>
        <v>0</v>
      </c>
      <c r="K16" s="240">
        <f>C16</f>
        <v>8000</v>
      </c>
      <c r="L16" s="333">
        <f t="shared" si="4"/>
        <v>0</v>
      </c>
      <c r="M16" s="240">
        <f>K16-L16</f>
        <v>8000</v>
      </c>
      <c r="N16" s="446"/>
      <c r="O16" s="446"/>
      <c r="P16" s="446"/>
    </row>
    <row r="17" spans="1:52" ht="30" customHeight="1" x14ac:dyDescent="0.25">
      <c r="A17" s="494" t="s">
        <v>193</v>
      </c>
      <c r="B17" s="493">
        <v>2026</v>
      </c>
      <c r="C17" s="493"/>
      <c r="D17" s="493"/>
      <c r="E17" s="493"/>
      <c r="F17" s="493"/>
      <c r="G17" s="493" t="s">
        <v>198</v>
      </c>
      <c r="H17" s="493"/>
      <c r="I17" s="493"/>
      <c r="J17" s="333"/>
      <c r="K17" s="240"/>
      <c r="L17" s="333">
        <f t="shared" si="4"/>
        <v>0</v>
      </c>
      <c r="M17" s="240"/>
      <c r="N17" s="446"/>
      <c r="O17" s="446"/>
      <c r="P17" s="446"/>
    </row>
    <row r="18" spans="1:52" ht="64.5" customHeight="1" x14ac:dyDescent="0.25">
      <c r="A18" s="494"/>
      <c r="B18" s="290" t="s">
        <v>0</v>
      </c>
      <c r="C18" s="290" t="s">
        <v>271</v>
      </c>
      <c r="D18" s="290" t="s">
        <v>270</v>
      </c>
      <c r="E18" s="290" t="s">
        <v>199</v>
      </c>
      <c r="F18" s="290" t="s">
        <v>272</v>
      </c>
      <c r="G18" s="483" t="s">
        <v>200</v>
      </c>
      <c r="H18" s="482" t="s">
        <v>270</v>
      </c>
      <c r="I18" s="290" t="s">
        <v>201</v>
      </c>
      <c r="J18" s="333"/>
      <c r="K18" s="240"/>
      <c r="L18" s="333" t="e">
        <f t="shared" si="4"/>
        <v>#VALUE!</v>
      </c>
      <c r="M18" s="240"/>
      <c r="N18" s="446"/>
      <c r="O18" s="446"/>
      <c r="P18" s="446"/>
    </row>
    <row r="19" spans="1:52" s="75" customFormat="1" ht="53.25" customHeight="1" x14ac:dyDescent="0.25">
      <c r="A19" s="293" t="s">
        <v>141</v>
      </c>
      <c r="B19" s="294"/>
      <c r="C19" s="471">
        <f>C20+C21</f>
        <v>46766567</v>
      </c>
      <c r="D19" s="471">
        <f>D20+D21</f>
        <v>30178466.080000002</v>
      </c>
      <c r="E19" s="471">
        <f>E20+E21</f>
        <v>16588100.919999998</v>
      </c>
      <c r="F19" s="471">
        <f>E19/D19*100</f>
        <v>54.966680135519987</v>
      </c>
      <c r="G19" s="471">
        <f>G20+G21</f>
        <v>29400857</v>
      </c>
      <c r="H19" s="471">
        <f>H20+H21</f>
        <v>30178466.080000002</v>
      </c>
      <c r="I19" s="471">
        <f>H19/G19*100</f>
        <v>102.64485174700862</v>
      </c>
      <c r="J19" s="333">
        <f t="shared" ref="J19:J44" si="6">G19-H19</f>
        <v>-777609.08000000194</v>
      </c>
      <c r="K19" s="240">
        <f t="shared" ref="K19:K44" si="7">C19</f>
        <v>46766567</v>
      </c>
      <c r="L19" s="333">
        <f t="shared" si="4"/>
        <v>0</v>
      </c>
      <c r="M19" s="240">
        <f t="shared" ref="M19:M44" si="8">K19-L19</f>
        <v>46766567</v>
      </c>
      <c r="N19" s="463"/>
      <c r="O19" s="463"/>
      <c r="P19" s="463"/>
      <c r="Q19" s="196"/>
      <c r="R19" s="196"/>
      <c r="S19" s="196"/>
      <c r="T19" s="196"/>
      <c r="U19" s="196"/>
      <c r="V19" s="196"/>
      <c r="W19" s="196"/>
      <c r="X19" s="196"/>
      <c r="Y19" s="196"/>
      <c r="Z19" s="196"/>
      <c r="AA19" s="196"/>
      <c r="AB19" s="196"/>
      <c r="AC19" s="196"/>
      <c r="AD19" s="196"/>
      <c r="AE19" s="196"/>
      <c r="AF19" s="196"/>
      <c r="AG19" s="196"/>
      <c r="AH19" s="196"/>
      <c r="AI19" s="196"/>
      <c r="AJ19" s="196"/>
      <c r="AK19" s="196"/>
      <c r="AL19" s="196"/>
      <c r="AM19" s="196"/>
      <c r="AN19" s="196"/>
      <c r="AO19" s="196"/>
      <c r="AP19" s="196"/>
      <c r="AQ19" s="196"/>
      <c r="AR19" s="196"/>
      <c r="AS19" s="196"/>
      <c r="AT19" s="196"/>
      <c r="AU19" s="196"/>
      <c r="AV19" s="196"/>
      <c r="AW19" s="196"/>
      <c r="AX19" s="196"/>
      <c r="AY19" s="196"/>
      <c r="AZ19" s="196"/>
    </row>
    <row r="20" spans="1:52" s="9" customFormat="1" ht="30" customHeight="1" x14ac:dyDescent="0.3">
      <c r="A20" s="295" t="s">
        <v>8</v>
      </c>
      <c r="B20" s="103">
        <v>211</v>
      </c>
      <c r="C20" s="339">
        <v>35919022</v>
      </c>
      <c r="D20" s="457">
        <f>H20</f>
        <v>23327377.050000001</v>
      </c>
      <c r="E20" s="457">
        <f>C20-D20</f>
        <v>12591644.949999999</v>
      </c>
      <c r="F20" s="457">
        <f>D20/C20*100</f>
        <v>64.944354693176223</v>
      </c>
      <c r="G20" s="457">
        <v>22581301</v>
      </c>
      <c r="H20" s="457">
        <f>23255903.96+71473.09</f>
        <v>23327377.050000001</v>
      </c>
      <c r="I20" s="457">
        <f t="shared" ref="I20:I60" si="9">H20/G20*100</f>
        <v>103.30395511755501</v>
      </c>
      <c r="J20" s="333">
        <f t="shared" si="6"/>
        <v>-746076.05000000075</v>
      </c>
      <c r="K20" s="240">
        <f t="shared" si="7"/>
        <v>35919022</v>
      </c>
      <c r="L20" s="333">
        <f t="shared" si="4"/>
        <v>0</v>
      </c>
      <c r="M20" s="240">
        <f t="shared" si="8"/>
        <v>35919022</v>
      </c>
      <c r="N20" s="197"/>
      <c r="O20" s="197"/>
      <c r="P20" s="197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s="9" customFormat="1" ht="30" customHeight="1" x14ac:dyDescent="0.3">
      <c r="A21" s="295" t="s">
        <v>9</v>
      </c>
      <c r="B21" s="103">
        <v>213</v>
      </c>
      <c r="C21" s="339">
        <v>10847545</v>
      </c>
      <c r="D21" s="457">
        <f>H21</f>
        <v>6851089.0300000003</v>
      </c>
      <c r="E21" s="457">
        <f>C21-D21</f>
        <v>3996455.9699999997</v>
      </c>
      <c r="F21" s="457">
        <f>D21/C21*100</f>
        <v>63.157968277614899</v>
      </c>
      <c r="G21" s="457">
        <v>6819556</v>
      </c>
      <c r="H21" s="457">
        <v>6851089.0300000003</v>
      </c>
      <c r="I21" s="457">
        <f t="shared" si="9"/>
        <v>100.46239124658555</v>
      </c>
      <c r="J21" s="333">
        <f t="shared" si="6"/>
        <v>-31533.030000000261</v>
      </c>
      <c r="K21" s="240">
        <f t="shared" si="7"/>
        <v>10847545</v>
      </c>
      <c r="L21" s="333">
        <f t="shared" si="4"/>
        <v>0</v>
      </c>
      <c r="M21" s="240">
        <f t="shared" si="8"/>
        <v>10847545</v>
      </c>
      <c r="N21" s="197"/>
      <c r="O21" s="197"/>
      <c r="P21" s="197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s="242" customFormat="1" ht="18.75" x14ac:dyDescent="0.3">
      <c r="A22" s="296" t="s">
        <v>10</v>
      </c>
      <c r="B22" s="297"/>
      <c r="C22" s="470">
        <f>C23+C25+C27+C29+C33+C38</f>
        <v>1683250</v>
      </c>
      <c r="D22" s="470">
        <f>D23+D25+D27+D29+D33+D38</f>
        <v>107644.98</v>
      </c>
      <c r="E22" s="470">
        <f>E23+E25+E27+E29+E33+E38</f>
        <v>1575605.02</v>
      </c>
      <c r="F22" s="470">
        <f>E22/D22*100</f>
        <v>1463.7050608398088</v>
      </c>
      <c r="G22" s="470">
        <f>G23+G25+G27+G29+G33+G38</f>
        <v>966930</v>
      </c>
      <c r="H22" s="470">
        <f>H23+H25+H27+H29+H33+H38</f>
        <v>107644.98</v>
      </c>
      <c r="I22" s="470">
        <f t="shared" si="9"/>
        <v>11.132654897458966</v>
      </c>
      <c r="J22" s="333">
        <f t="shared" si="6"/>
        <v>859285.02</v>
      </c>
      <c r="K22" s="241">
        <f t="shared" si="7"/>
        <v>1683250</v>
      </c>
      <c r="L22" s="333">
        <f t="shared" si="4"/>
        <v>0</v>
      </c>
      <c r="M22" s="241">
        <f t="shared" si="8"/>
        <v>1683250</v>
      </c>
      <c r="N22" s="469"/>
      <c r="O22" s="469"/>
      <c r="P22" s="469"/>
    </row>
    <row r="23" spans="1:52" s="10" customFormat="1" ht="37.5" x14ac:dyDescent="0.3">
      <c r="A23" s="298" t="s">
        <v>142</v>
      </c>
      <c r="B23" s="294">
        <v>212</v>
      </c>
      <c r="C23" s="468">
        <f>C24</f>
        <v>0</v>
      </c>
      <c r="D23" s="468">
        <f>D24</f>
        <v>0</v>
      </c>
      <c r="E23" s="468">
        <f>E24</f>
        <v>0</v>
      </c>
      <c r="F23" s="468" t="e">
        <f>E23/D23*100</f>
        <v>#DIV/0!</v>
      </c>
      <c r="G23" s="468">
        <f>G24</f>
        <v>0</v>
      </c>
      <c r="H23" s="468">
        <f>H24</f>
        <v>0</v>
      </c>
      <c r="I23" s="468" t="e">
        <f t="shared" si="9"/>
        <v>#DIV/0!</v>
      </c>
      <c r="J23" s="333">
        <f t="shared" si="6"/>
        <v>0</v>
      </c>
      <c r="K23" s="240">
        <f t="shared" si="7"/>
        <v>0</v>
      </c>
      <c r="L23" s="333">
        <f t="shared" si="4"/>
        <v>0</v>
      </c>
      <c r="M23" s="240">
        <f t="shared" si="8"/>
        <v>0</v>
      </c>
      <c r="N23" s="467"/>
      <c r="O23" s="467"/>
      <c r="P23" s="467"/>
    </row>
    <row r="24" spans="1:52" s="11" customFormat="1" ht="64.5" customHeight="1" x14ac:dyDescent="0.3">
      <c r="A24" s="295" t="s">
        <v>11</v>
      </c>
      <c r="B24" s="299">
        <v>2120003</v>
      </c>
      <c r="C24" s="339">
        <v>0</v>
      </c>
      <c r="D24" s="457">
        <f>H24</f>
        <v>0</v>
      </c>
      <c r="E24" s="457">
        <f>C24-D24</f>
        <v>0</v>
      </c>
      <c r="F24" s="457" t="e">
        <f>D24/C24*100</f>
        <v>#DIV/0!</v>
      </c>
      <c r="G24" s="457"/>
      <c r="H24" s="457"/>
      <c r="I24" s="457" t="e">
        <f t="shared" si="9"/>
        <v>#DIV/0!</v>
      </c>
      <c r="J24" s="333">
        <f t="shared" si="6"/>
        <v>0</v>
      </c>
      <c r="K24" s="240">
        <f t="shared" si="7"/>
        <v>0</v>
      </c>
      <c r="L24" s="333">
        <f t="shared" si="4"/>
        <v>0</v>
      </c>
      <c r="M24" s="240">
        <f t="shared" si="8"/>
        <v>0</v>
      </c>
      <c r="N24" s="198"/>
      <c r="O24" s="198"/>
      <c r="P24" s="198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</row>
    <row r="25" spans="1:52" s="136" customFormat="1" ht="20.25" customHeight="1" x14ac:dyDescent="0.25">
      <c r="A25" s="77" t="s">
        <v>143</v>
      </c>
      <c r="B25" s="294">
        <v>221</v>
      </c>
      <c r="C25" s="379">
        <f>C26</f>
        <v>0</v>
      </c>
      <c r="D25" s="379">
        <f>D26</f>
        <v>0</v>
      </c>
      <c r="E25" s="379">
        <f>E26</f>
        <v>0</v>
      </c>
      <c r="F25" s="379" t="e">
        <f>E25/D25*100</f>
        <v>#DIV/0!</v>
      </c>
      <c r="G25" s="379">
        <f>G26</f>
        <v>0</v>
      </c>
      <c r="H25" s="379">
        <f>H26</f>
        <v>0</v>
      </c>
      <c r="I25" s="379" t="e">
        <f t="shared" si="9"/>
        <v>#DIV/0!</v>
      </c>
      <c r="J25" s="333">
        <f t="shared" si="6"/>
        <v>0</v>
      </c>
      <c r="K25" s="240">
        <f t="shared" si="7"/>
        <v>0</v>
      </c>
      <c r="L25" s="333">
        <f t="shared" si="4"/>
        <v>0</v>
      </c>
      <c r="M25" s="240">
        <f t="shared" si="8"/>
        <v>0</v>
      </c>
      <c r="N25" s="467"/>
      <c r="O25" s="467"/>
      <c r="P25" s="467"/>
    </row>
    <row r="26" spans="1:52" s="11" customFormat="1" ht="33.75" customHeight="1" x14ac:dyDescent="0.3">
      <c r="A26" s="12" t="s">
        <v>12</v>
      </c>
      <c r="B26" s="299">
        <v>2210007</v>
      </c>
      <c r="C26" s="339"/>
      <c r="D26" s="457">
        <f>H26</f>
        <v>0</v>
      </c>
      <c r="E26" s="457">
        <f>C26-D26</f>
        <v>0</v>
      </c>
      <c r="F26" s="457" t="e">
        <f>D26/C26*100</f>
        <v>#DIV/0!</v>
      </c>
      <c r="G26" s="457"/>
      <c r="H26" s="457"/>
      <c r="I26" s="457" t="e">
        <f t="shared" si="9"/>
        <v>#DIV/0!</v>
      </c>
      <c r="J26" s="333">
        <f t="shared" si="6"/>
        <v>0</v>
      </c>
      <c r="K26" s="240">
        <f t="shared" si="7"/>
        <v>0</v>
      </c>
      <c r="L26" s="333">
        <f t="shared" si="4"/>
        <v>0</v>
      </c>
      <c r="M26" s="240">
        <f t="shared" si="8"/>
        <v>0</v>
      </c>
      <c r="N26" s="198"/>
      <c r="O26" s="198"/>
      <c r="P26" s="198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</row>
    <row r="27" spans="1:52" s="135" customFormat="1" ht="18.75" x14ac:dyDescent="0.25">
      <c r="A27" s="77" t="s">
        <v>13</v>
      </c>
      <c r="B27" s="294">
        <v>225</v>
      </c>
      <c r="C27" s="379">
        <f>C28</f>
        <v>50000</v>
      </c>
      <c r="D27" s="379">
        <f>D28</f>
        <v>25000</v>
      </c>
      <c r="E27" s="379">
        <f>E28</f>
        <v>25000</v>
      </c>
      <c r="F27" s="379">
        <f>E27/D27*100</f>
        <v>100</v>
      </c>
      <c r="G27" s="379">
        <f>G28</f>
        <v>40000</v>
      </c>
      <c r="H27" s="379">
        <f>H28</f>
        <v>25000</v>
      </c>
      <c r="I27" s="379">
        <f t="shared" si="9"/>
        <v>62.5</v>
      </c>
      <c r="J27" s="333">
        <f t="shared" si="6"/>
        <v>15000</v>
      </c>
      <c r="K27" s="240">
        <f t="shared" si="7"/>
        <v>50000</v>
      </c>
      <c r="L27" s="333">
        <f t="shared" si="4"/>
        <v>0</v>
      </c>
      <c r="M27" s="240">
        <f t="shared" si="8"/>
        <v>50000</v>
      </c>
      <c r="N27" s="463"/>
      <c r="O27" s="463"/>
      <c r="P27" s="463"/>
    </row>
    <row r="28" spans="1:52" s="16" customFormat="1" ht="18.75" x14ac:dyDescent="0.3">
      <c r="A28" s="15" t="s">
        <v>14</v>
      </c>
      <c r="B28" s="299">
        <v>2250063</v>
      </c>
      <c r="C28" s="339">
        <v>50000</v>
      </c>
      <c r="D28" s="457">
        <f>H28</f>
        <v>25000</v>
      </c>
      <c r="E28" s="457">
        <f>C28-D28</f>
        <v>25000</v>
      </c>
      <c r="F28" s="457">
        <f>D28/C28*100</f>
        <v>50</v>
      </c>
      <c r="G28" s="457">
        <v>40000</v>
      </c>
      <c r="H28" s="457">
        <v>25000</v>
      </c>
      <c r="I28" s="457">
        <f t="shared" si="9"/>
        <v>62.5</v>
      </c>
      <c r="J28" s="333">
        <f t="shared" si="6"/>
        <v>15000</v>
      </c>
      <c r="K28" s="240">
        <f t="shared" si="7"/>
        <v>50000</v>
      </c>
      <c r="L28" s="333">
        <f t="shared" si="4"/>
        <v>0</v>
      </c>
      <c r="M28" s="240">
        <f t="shared" si="8"/>
        <v>50000</v>
      </c>
      <c r="N28" s="199"/>
      <c r="O28" s="199"/>
      <c r="P28" s="199"/>
      <c r="Q28" s="200"/>
      <c r="R28" s="200"/>
      <c r="S28" s="200"/>
      <c r="T28" s="200"/>
      <c r="U28" s="200"/>
      <c r="V28" s="200"/>
      <c r="W28" s="200"/>
      <c r="X28" s="200"/>
      <c r="Y28" s="200"/>
      <c r="Z28" s="200"/>
      <c r="AA28" s="200"/>
      <c r="AB28" s="200"/>
      <c r="AC28" s="200"/>
      <c r="AD28" s="200"/>
      <c r="AE28" s="200"/>
      <c r="AF28" s="200"/>
      <c r="AG28" s="200"/>
      <c r="AH28" s="200"/>
      <c r="AI28" s="200"/>
      <c r="AJ28" s="200"/>
      <c r="AK28" s="200"/>
      <c r="AL28" s="200"/>
      <c r="AM28" s="200"/>
      <c r="AN28" s="200"/>
      <c r="AO28" s="200"/>
      <c r="AP28" s="200"/>
      <c r="AQ28" s="200"/>
      <c r="AR28" s="200"/>
      <c r="AS28" s="200"/>
      <c r="AT28" s="200"/>
      <c r="AU28" s="200"/>
      <c r="AV28" s="200"/>
      <c r="AW28" s="200"/>
      <c r="AX28" s="200"/>
      <c r="AY28" s="200"/>
      <c r="AZ28" s="200"/>
    </row>
    <row r="29" spans="1:52" s="135" customFormat="1" ht="18.75" x14ac:dyDescent="0.25">
      <c r="A29" s="77" t="s">
        <v>15</v>
      </c>
      <c r="B29" s="294">
        <v>226</v>
      </c>
      <c r="C29" s="379">
        <f>SUM(C30:C32)</f>
        <v>62320</v>
      </c>
      <c r="D29" s="379">
        <f>SUM(D30:D32)</f>
        <v>13594.98</v>
      </c>
      <c r="E29" s="379">
        <f>SUM(E30:E32)</f>
        <v>48725.020000000004</v>
      </c>
      <c r="F29" s="379">
        <f>E29/D29*100</f>
        <v>358.40449930783279</v>
      </c>
      <c r="G29" s="379">
        <f>SUM(G30:G32)</f>
        <v>26000</v>
      </c>
      <c r="H29" s="379">
        <f>SUM(H30:H32)</f>
        <v>13594.98</v>
      </c>
      <c r="I29" s="379">
        <f t="shared" si="9"/>
        <v>52.288384615384608</v>
      </c>
      <c r="J29" s="333">
        <f t="shared" si="6"/>
        <v>12405.02</v>
      </c>
      <c r="K29" s="240">
        <f t="shared" si="7"/>
        <v>62320</v>
      </c>
      <c r="L29" s="333">
        <f t="shared" si="4"/>
        <v>0</v>
      </c>
      <c r="M29" s="240">
        <f t="shared" si="8"/>
        <v>62320</v>
      </c>
      <c r="N29" s="463"/>
      <c r="O29" s="463"/>
      <c r="P29" s="463"/>
    </row>
    <row r="30" spans="1:52" s="16" customFormat="1" ht="24.75" customHeight="1" x14ac:dyDescent="0.3">
      <c r="A30" s="17" t="s">
        <v>16</v>
      </c>
      <c r="B30" s="299">
        <v>2260034</v>
      </c>
      <c r="C30" s="339">
        <v>40000</v>
      </c>
      <c r="D30" s="457">
        <f t="shared" ref="D30:D32" si="10">H30</f>
        <v>6394.98</v>
      </c>
      <c r="E30" s="457">
        <f t="shared" ref="E30:E32" si="11">C30-D30</f>
        <v>33605.020000000004</v>
      </c>
      <c r="F30" s="457">
        <f t="shared" ref="F30:F32" si="12">D30/C30*100</f>
        <v>15.987450000000001</v>
      </c>
      <c r="G30" s="457">
        <v>20000</v>
      </c>
      <c r="H30" s="457">
        <v>6394.98</v>
      </c>
      <c r="I30" s="457">
        <f t="shared" si="9"/>
        <v>31.974900000000002</v>
      </c>
      <c r="J30" s="333">
        <f t="shared" si="6"/>
        <v>13605.02</v>
      </c>
      <c r="K30" s="240">
        <f t="shared" si="7"/>
        <v>40000</v>
      </c>
      <c r="L30" s="333">
        <f t="shared" si="4"/>
        <v>0</v>
      </c>
      <c r="M30" s="240">
        <f t="shared" si="8"/>
        <v>40000</v>
      </c>
      <c r="N30" s="199"/>
      <c r="O30" s="199"/>
      <c r="P30" s="199"/>
      <c r="Q30" s="200"/>
      <c r="R30" s="200"/>
      <c r="S30" s="200"/>
      <c r="T30" s="200"/>
      <c r="U30" s="200"/>
      <c r="V30" s="200"/>
      <c r="W30" s="200"/>
      <c r="X30" s="200"/>
      <c r="Y30" s="200"/>
      <c r="Z30" s="200"/>
      <c r="AA30" s="200"/>
      <c r="AB30" s="200"/>
      <c r="AC30" s="200"/>
      <c r="AD30" s="200"/>
      <c r="AE30" s="200"/>
      <c r="AF30" s="200"/>
      <c r="AG30" s="200"/>
      <c r="AH30" s="200"/>
      <c r="AI30" s="200"/>
      <c r="AJ30" s="200"/>
      <c r="AK30" s="200"/>
      <c r="AL30" s="200"/>
      <c r="AM30" s="200"/>
      <c r="AN30" s="200"/>
      <c r="AO30" s="200"/>
      <c r="AP30" s="200"/>
      <c r="AQ30" s="200"/>
      <c r="AR30" s="200"/>
      <c r="AS30" s="200"/>
      <c r="AT30" s="200"/>
      <c r="AU30" s="200"/>
      <c r="AV30" s="200"/>
      <c r="AW30" s="200"/>
      <c r="AX30" s="200"/>
      <c r="AY30" s="200"/>
      <c r="AZ30" s="200"/>
    </row>
    <row r="31" spans="1:52" s="16" customFormat="1" ht="36.75" customHeight="1" x14ac:dyDescent="0.3">
      <c r="A31" s="18" t="s">
        <v>17</v>
      </c>
      <c r="B31" s="299">
        <v>2260035</v>
      </c>
      <c r="C31" s="339">
        <v>22320</v>
      </c>
      <c r="D31" s="457">
        <f t="shared" si="10"/>
        <v>7200</v>
      </c>
      <c r="E31" s="457">
        <f t="shared" si="11"/>
        <v>15120</v>
      </c>
      <c r="F31" s="457">
        <f t="shared" si="12"/>
        <v>32.258064516129032</v>
      </c>
      <c r="G31" s="457">
        <v>6000</v>
      </c>
      <c r="H31" s="457">
        <v>7200</v>
      </c>
      <c r="I31" s="457">
        <f t="shared" si="9"/>
        <v>120</v>
      </c>
      <c r="J31" s="333">
        <f t="shared" si="6"/>
        <v>-1200</v>
      </c>
      <c r="K31" s="240">
        <f t="shared" si="7"/>
        <v>22320</v>
      </c>
      <c r="L31" s="333">
        <f t="shared" si="4"/>
        <v>0</v>
      </c>
      <c r="M31" s="240">
        <f t="shared" si="8"/>
        <v>22320</v>
      </c>
      <c r="N31" s="199"/>
      <c r="O31" s="199"/>
      <c r="P31" s="199"/>
      <c r="Q31" s="200"/>
      <c r="R31" s="200"/>
      <c r="S31" s="200"/>
      <c r="T31" s="200"/>
      <c r="U31" s="200"/>
      <c r="V31" s="200"/>
      <c r="W31" s="200"/>
      <c r="X31" s="200"/>
      <c r="Y31" s="200"/>
      <c r="Z31" s="200"/>
      <c r="AA31" s="200"/>
      <c r="AB31" s="200"/>
      <c r="AC31" s="200"/>
      <c r="AD31" s="200"/>
      <c r="AE31" s="200"/>
      <c r="AF31" s="200"/>
      <c r="AG31" s="200"/>
      <c r="AH31" s="200"/>
      <c r="AI31" s="200"/>
      <c r="AJ31" s="200"/>
      <c r="AK31" s="200"/>
      <c r="AL31" s="200"/>
      <c r="AM31" s="200"/>
      <c r="AN31" s="200"/>
      <c r="AO31" s="200"/>
      <c r="AP31" s="200"/>
      <c r="AQ31" s="200"/>
      <c r="AR31" s="200"/>
      <c r="AS31" s="200"/>
      <c r="AT31" s="200"/>
      <c r="AU31" s="200"/>
      <c r="AV31" s="200"/>
      <c r="AW31" s="200"/>
      <c r="AX31" s="200"/>
      <c r="AY31" s="200"/>
      <c r="AZ31" s="200"/>
    </row>
    <row r="32" spans="1:52" s="16" customFormat="1" ht="41.25" customHeight="1" x14ac:dyDescent="0.3">
      <c r="A32" s="15" t="s">
        <v>18</v>
      </c>
      <c r="B32" s="299">
        <v>2260055</v>
      </c>
      <c r="C32" s="339">
        <v>0</v>
      </c>
      <c r="D32" s="457">
        <f t="shared" si="10"/>
        <v>0</v>
      </c>
      <c r="E32" s="457">
        <f t="shared" si="11"/>
        <v>0</v>
      </c>
      <c r="F32" s="457" t="e">
        <f t="shared" si="12"/>
        <v>#DIV/0!</v>
      </c>
      <c r="G32" s="457"/>
      <c r="H32" s="457"/>
      <c r="I32" s="457" t="e">
        <f t="shared" si="9"/>
        <v>#DIV/0!</v>
      </c>
      <c r="J32" s="333">
        <f t="shared" si="6"/>
        <v>0</v>
      </c>
      <c r="K32" s="240">
        <f t="shared" si="7"/>
        <v>0</v>
      </c>
      <c r="L32" s="333">
        <f t="shared" si="4"/>
        <v>0</v>
      </c>
      <c r="M32" s="240">
        <f t="shared" si="8"/>
        <v>0</v>
      </c>
      <c r="N32" s="199"/>
      <c r="O32" s="199"/>
      <c r="P32" s="199"/>
      <c r="Q32" s="200"/>
      <c r="R32" s="200"/>
      <c r="S32" s="200"/>
      <c r="T32" s="200"/>
      <c r="U32" s="200"/>
      <c r="V32" s="200"/>
      <c r="W32" s="200"/>
      <c r="X32" s="200"/>
      <c r="Y32" s="200"/>
      <c r="Z32" s="200"/>
      <c r="AA32" s="200"/>
      <c r="AB32" s="200"/>
      <c r="AC32" s="200"/>
      <c r="AD32" s="200"/>
      <c r="AE32" s="200"/>
      <c r="AF32" s="200"/>
      <c r="AG32" s="200"/>
      <c r="AH32" s="200"/>
      <c r="AI32" s="200"/>
      <c r="AJ32" s="200"/>
      <c r="AK32" s="200"/>
      <c r="AL32" s="200"/>
      <c r="AM32" s="200"/>
      <c r="AN32" s="200"/>
      <c r="AO32" s="200"/>
      <c r="AP32" s="200"/>
      <c r="AQ32" s="200"/>
      <c r="AR32" s="200"/>
      <c r="AS32" s="200"/>
      <c r="AT32" s="200"/>
      <c r="AU32" s="200"/>
      <c r="AV32" s="200"/>
      <c r="AW32" s="200"/>
      <c r="AX32" s="200"/>
      <c r="AY32" s="200"/>
      <c r="AZ32" s="200"/>
    </row>
    <row r="33" spans="1:52" s="135" customFormat="1" ht="18.75" x14ac:dyDescent="0.25">
      <c r="A33" s="77" t="s">
        <v>19</v>
      </c>
      <c r="B33" s="294">
        <v>310</v>
      </c>
      <c r="C33" s="379">
        <f>SUM(C34:C37)</f>
        <v>1411930</v>
      </c>
      <c r="D33" s="379">
        <f>SUM(D34:D37)</f>
        <v>10114.5</v>
      </c>
      <c r="E33" s="379">
        <f>SUM(E34:E37)</f>
        <v>1401815.5</v>
      </c>
      <c r="F33" s="379">
        <f>E33/D33*100</f>
        <v>13859.464135646844</v>
      </c>
      <c r="G33" s="379">
        <f>SUM(G34:G37)</f>
        <v>761930</v>
      </c>
      <c r="H33" s="379">
        <f>SUM(H34:H37)</f>
        <v>10114.5</v>
      </c>
      <c r="I33" s="379">
        <f t="shared" si="9"/>
        <v>1.3274841520874621</v>
      </c>
      <c r="J33" s="333">
        <f t="shared" si="6"/>
        <v>751815.5</v>
      </c>
      <c r="K33" s="240">
        <f t="shared" si="7"/>
        <v>1411930</v>
      </c>
      <c r="L33" s="333">
        <f t="shared" si="4"/>
        <v>0</v>
      </c>
      <c r="M33" s="240">
        <f t="shared" si="8"/>
        <v>1411930</v>
      </c>
      <c r="N33" s="463"/>
      <c r="O33" s="463"/>
      <c r="P33" s="463"/>
    </row>
    <row r="34" spans="1:52" s="16" customFormat="1" ht="18.75" x14ac:dyDescent="0.3">
      <c r="A34" s="19" t="s">
        <v>20</v>
      </c>
      <c r="B34" s="299">
        <v>3100032</v>
      </c>
      <c r="C34" s="339">
        <v>250000</v>
      </c>
      <c r="D34" s="457">
        <f t="shared" ref="D34:D37" si="13">H34</f>
        <v>0</v>
      </c>
      <c r="E34" s="457">
        <f t="shared" ref="E34:E37" si="14">C34-D34</f>
        <v>250000</v>
      </c>
      <c r="F34" s="457">
        <f t="shared" ref="F34:F37" si="15">D34/C34*100</f>
        <v>0</v>
      </c>
      <c r="G34" s="457"/>
      <c r="H34" s="457"/>
      <c r="I34" s="457" t="e">
        <f t="shared" si="9"/>
        <v>#DIV/0!</v>
      </c>
      <c r="J34" s="333">
        <f t="shared" si="6"/>
        <v>0</v>
      </c>
      <c r="K34" s="240">
        <f t="shared" si="7"/>
        <v>250000</v>
      </c>
      <c r="L34" s="333">
        <f t="shared" si="4"/>
        <v>0</v>
      </c>
      <c r="M34" s="240">
        <f t="shared" si="8"/>
        <v>250000</v>
      </c>
      <c r="N34" s="199"/>
      <c r="O34" s="199"/>
      <c r="P34" s="199"/>
      <c r="Q34" s="200"/>
      <c r="R34" s="200"/>
      <c r="S34" s="200"/>
      <c r="T34" s="200"/>
      <c r="U34" s="200"/>
      <c r="V34" s="200"/>
      <c r="W34" s="200"/>
      <c r="X34" s="200"/>
      <c r="Y34" s="200"/>
      <c r="Z34" s="200"/>
      <c r="AA34" s="200"/>
      <c r="AB34" s="200"/>
      <c r="AC34" s="200"/>
      <c r="AD34" s="200"/>
      <c r="AE34" s="200"/>
      <c r="AF34" s="200"/>
      <c r="AG34" s="200"/>
      <c r="AH34" s="200"/>
      <c r="AI34" s="200"/>
      <c r="AJ34" s="200"/>
      <c r="AK34" s="200"/>
      <c r="AL34" s="200"/>
      <c r="AM34" s="200"/>
      <c r="AN34" s="200"/>
      <c r="AO34" s="200"/>
      <c r="AP34" s="200"/>
      <c r="AQ34" s="200"/>
      <c r="AR34" s="200"/>
      <c r="AS34" s="200"/>
      <c r="AT34" s="200"/>
      <c r="AU34" s="200"/>
      <c r="AV34" s="200"/>
      <c r="AW34" s="200"/>
      <c r="AX34" s="200"/>
      <c r="AY34" s="200"/>
      <c r="AZ34" s="200"/>
    </row>
    <row r="35" spans="1:52" s="20" customFormat="1" ht="18.75" x14ac:dyDescent="0.3">
      <c r="A35" s="19" t="s">
        <v>21</v>
      </c>
      <c r="B35" s="299">
        <v>3100033</v>
      </c>
      <c r="C35" s="339"/>
      <c r="D35" s="457">
        <f t="shared" si="13"/>
        <v>0</v>
      </c>
      <c r="E35" s="457">
        <f t="shared" si="14"/>
        <v>0</v>
      </c>
      <c r="F35" s="457" t="e">
        <f t="shared" si="15"/>
        <v>#DIV/0!</v>
      </c>
      <c r="G35" s="457"/>
      <c r="H35" s="457"/>
      <c r="I35" s="457" t="e">
        <f t="shared" si="9"/>
        <v>#DIV/0!</v>
      </c>
      <c r="J35" s="333">
        <f t="shared" si="6"/>
        <v>0</v>
      </c>
      <c r="K35" s="240">
        <f t="shared" si="7"/>
        <v>0</v>
      </c>
      <c r="L35" s="333">
        <f t="shared" si="4"/>
        <v>0</v>
      </c>
      <c r="M35" s="240">
        <f t="shared" si="8"/>
        <v>0</v>
      </c>
      <c r="N35" s="201"/>
      <c r="O35" s="201"/>
      <c r="P35" s="201"/>
      <c r="Q35" s="202"/>
      <c r="R35" s="202"/>
      <c r="S35" s="202"/>
      <c r="T35" s="202"/>
      <c r="U35" s="202"/>
      <c r="V35" s="202"/>
      <c r="W35" s="202"/>
      <c r="X35" s="202"/>
      <c r="Y35" s="202"/>
      <c r="Z35" s="202"/>
      <c r="AA35" s="202"/>
      <c r="AB35" s="202"/>
      <c r="AC35" s="202"/>
      <c r="AD35" s="202"/>
      <c r="AE35" s="202"/>
      <c r="AF35" s="202"/>
      <c r="AG35" s="202"/>
      <c r="AH35" s="202"/>
      <c r="AI35" s="202"/>
      <c r="AJ35" s="202"/>
      <c r="AK35" s="202"/>
      <c r="AL35" s="202"/>
      <c r="AM35" s="202"/>
      <c r="AN35" s="202"/>
      <c r="AO35" s="202"/>
      <c r="AP35" s="202"/>
      <c r="AQ35" s="202"/>
      <c r="AR35" s="202"/>
      <c r="AS35" s="202"/>
      <c r="AT35" s="202"/>
      <c r="AU35" s="202"/>
      <c r="AV35" s="202"/>
      <c r="AW35" s="202"/>
      <c r="AX35" s="202"/>
      <c r="AY35" s="202"/>
      <c r="AZ35" s="202"/>
    </row>
    <row r="36" spans="1:52" s="16" customFormat="1" ht="31.5" x14ac:dyDescent="0.3">
      <c r="A36" s="300" t="s">
        <v>22</v>
      </c>
      <c r="B36" s="299">
        <v>3100034</v>
      </c>
      <c r="C36" s="339">
        <v>761930</v>
      </c>
      <c r="D36" s="457">
        <f t="shared" si="13"/>
        <v>10114.5</v>
      </c>
      <c r="E36" s="457">
        <f t="shared" si="14"/>
        <v>751815.5</v>
      </c>
      <c r="F36" s="457">
        <f t="shared" si="15"/>
        <v>1.3274841520874621</v>
      </c>
      <c r="G36" s="457">
        <v>761930</v>
      </c>
      <c r="H36" s="457">
        <v>10114.5</v>
      </c>
      <c r="I36" s="457">
        <f t="shared" si="9"/>
        <v>1.3274841520874621</v>
      </c>
      <c r="J36" s="333">
        <f t="shared" si="6"/>
        <v>751815.5</v>
      </c>
      <c r="K36" s="240">
        <f t="shared" si="7"/>
        <v>761930</v>
      </c>
      <c r="L36" s="333">
        <f t="shared" si="4"/>
        <v>0</v>
      </c>
      <c r="M36" s="240">
        <f t="shared" si="8"/>
        <v>761930</v>
      </c>
      <c r="N36" s="199"/>
      <c r="O36" s="199"/>
      <c r="P36" s="199"/>
      <c r="Q36" s="200"/>
      <c r="R36" s="200"/>
      <c r="S36" s="200"/>
      <c r="T36" s="200"/>
      <c r="U36" s="200"/>
      <c r="V36" s="200"/>
      <c r="W36" s="200"/>
      <c r="X36" s="200"/>
      <c r="Y36" s="200"/>
      <c r="Z36" s="200"/>
      <c r="AA36" s="200"/>
      <c r="AB36" s="200"/>
      <c r="AC36" s="200"/>
      <c r="AD36" s="200"/>
      <c r="AE36" s="200"/>
      <c r="AF36" s="200"/>
      <c r="AG36" s="200"/>
      <c r="AH36" s="200"/>
      <c r="AI36" s="200"/>
      <c r="AJ36" s="200"/>
      <c r="AK36" s="200"/>
      <c r="AL36" s="200"/>
      <c r="AM36" s="200"/>
      <c r="AN36" s="200"/>
      <c r="AO36" s="200"/>
      <c r="AP36" s="200"/>
      <c r="AQ36" s="200"/>
      <c r="AR36" s="200"/>
      <c r="AS36" s="200"/>
      <c r="AT36" s="200"/>
      <c r="AU36" s="200"/>
      <c r="AV36" s="200"/>
      <c r="AW36" s="200"/>
      <c r="AX36" s="200"/>
      <c r="AY36" s="200"/>
      <c r="AZ36" s="200"/>
    </row>
    <row r="37" spans="1:52" s="16" customFormat="1" ht="18.75" x14ac:dyDescent="0.3">
      <c r="A37" s="19" t="s">
        <v>23</v>
      </c>
      <c r="B37" s="299">
        <v>3100035</v>
      </c>
      <c r="C37" s="339">
        <v>400000</v>
      </c>
      <c r="D37" s="457">
        <f t="shared" si="13"/>
        <v>0</v>
      </c>
      <c r="E37" s="457">
        <f t="shared" si="14"/>
        <v>400000</v>
      </c>
      <c r="F37" s="457">
        <f t="shared" si="15"/>
        <v>0</v>
      </c>
      <c r="G37" s="457"/>
      <c r="H37" s="457"/>
      <c r="I37" s="457" t="e">
        <f t="shared" si="9"/>
        <v>#DIV/0!</v>
      </c>
      <c r="J37" s="333">
        <f t="shared" si="6"/>
        <v>0</v>
      </c>
      <c r="K37" s="240">
        <f t="shared" si="7"/>
        <v>400000</v>
      </c>
      <c r="L37" s="333">
        <f t="shared" si="4"/>
        <v>0</v>
      </c>
      <c r="M37" s="240">
        <f t="shared" si="8"/>
        <v>400000</v>
      </c>
      <c r="N37" s="199"/>
      <c r="O37" s="199"/>
      <c r="P37" s="199"/>
      <c r="Q37" s="200"/>
      <c r="R37" s="200"/>
      <c r="S37" s="200"/>
      <c r="T37" s="200"/>
      <c r="U37" s="200"/>
      <c r="V37" s="200"/>
      <c r="W37" s="200"/>
      <c r="X37" s="200"/>
      <c r="Y37" s="200"/>
      <c r="Z37" s="200"/>
      <c r="AA37" s="200"/>
      <c r="AB37" s="200"/>
      <c r="AC37" s="200"/>
      <c r="AD37" s="200"/>
      <c r="AE37" s="200"/>
      <c r="AF37" s="200"/>
      <c r="AG37" s="200"/>
      <c r="AH37" s="200"/>
      <c r="AI37" s="200"/>
      <c r="AJ37" s="200"/>
      <c r="AK37" s="200"/>
      <c r="AL37" s="200"/>
      <c r="AM37" s="200"/>
      <c r="AN37" s="200"/>
      <c r="AO37" s="200"/>
      <c r="AP37" s="200"/>
      <c r="AQ37" s="200"/>
      <c r="AR37" s="200"/>
      <c r="AS37" s="200"/>
      <c r="AT37" s="200"/>
      <c r="AU37" s="200"/>
      <c r="AV37" s="200"/>
      <c r="AW37" s="200"/>
      <c r="AX37" s="200"/>
      <c r="AY37" s="200"/>
      <c r="AZ37" s="200"/>
    </row>
    <row r="38" spans="1:52" s="14" customFormat="1" ht="18.75" x14ac:dyDescent="0.25">
      <c r="A38" s="13" t="s">
        <v>24</v>
      </c>
      <c r="B38" s="301">
        <v>340</v>
      </c>
      <c r="C38" s="409">
        <f>C39+C45</f>
        <v>159000</v>
      </c>
      <c r="D38" s="409">
        <f>D39+D45</f>
        <v>58935.5</v>
      </c>
      <c r="E38" s="409">
        <f>E39+E45</f>
        <v>100064.5</v>
      </c>
      <c r="F38" s="466">
        <f t="shared" ref="F38:F60" si="16">D38/C38*100</f>
        <v>37.066352201257864</v>
      </c>
      <c r="G38" s="409">
        <f>G39+G45</f>
        <v>139000</v>
      </c>
      <c r="H38" s="409">
        <f>H39+H45</f>
        <v>58935.5</v>
      </c>
      <c r="I38" s="409">
        <f t="shared" si="9"/>
        <v>42.399640287769785</v>
      </c>
      <c r="J38" s="333">
        <f t="shared" si="6"/>
        <v>80064.5</v>
      </c>
      <c r="K38" s="240">
        <f t="shared" si="7"/>
        <v>159000</v>
      </c>
      <c r="L38" s="333">
        <f t="shared" si="4"/>
        <v>0</v>
      </c>
      <c r="M38" s="240">
        <f t="shared" si="8"/>
        <v>159000</v>
      </c>
      <c r="N38" s="465"/>
      <c r="O38" s="465"/>
      <c r="P38" s="465"/>
    </row>
    <row r="39" spans="1:52" s="135" customFormat="1" ht="18.75" x14ac:dyDescent="0.25">
      <c r="A39" s="77"/>
      <c r="B39" s="294">
        <v>346</v>
      </c>
      <c r="C39" s="379">
        <f>SUM(C40:C44)</f>
        <v>100000</v>
      </c>
      <c r="D39" s="379">
        <f>SUM(D40:D44)</f>
        <v>0</v>
      </c>
      <c r="E39" s="379">
        <f>SUM(E40:E44)</f>
        <v>100000</v>
      </c>
      <c r="F39" s="464">
        <f t="shared" si="16"/>
        <v>0</v>
      </c>
      <c r="G39" s="379">
        <f>SUM(G40:G44)</f>
        <v>80000</v>
      </c>
      <c r="H39" s="379">
        <f>SUM(H40:H44)</f>
        <v>0</v>
      </c>
      <c r="I39" s="379">
        <f t="shared" si="9"/>
        <v>0</v>
      </c>
      <c r="J39" s="333">
        <f t="shared" si="6"/>
        <v>80000</v>
      </c>
      <c r="K39" s="240">
        <f t="shared" si="7"/>
        <v>100000</v>
      </c>
      <c r="L39" s="333">
        <f t="shared" si="4"/>
        <v>0</v>
      </c>
      <c r="M39" s="240">
        <f t="shared" si="8"/>
        <v>100000</v>
      </c>
      <c r="N39" s="463"/>
      <c r="O39" s="463"/>
      <c r="P39" s="463"/>
    </row>
    <row r="40" spans="1:52" s="20" customFormat="1" ht="50.25" customHeight="1" x14ac:dyDescent="0.3">
      <c r="A40" s="300" t="s">
        <v>146</v>
      </c>
      <c r="B40" s="299">
        <v>3460017</v>
      </c>
      <c r="C40" s="339">
        <v>80000</v>
      </c>
      <c r="D40" s="457">
        <f t="shared" ref="D40:D44" si="17">H40</f>
        <v>0</v>
      </c>
      <c r="E40" s="457">
        <f t="shared" ref="E40:E44" si="18">C40-D40</f>
        <v>80000</v>
      </c>
      <c r="F40" s="457">
        <f t="shared" si="16"/>
        <v>0</v>
      </c>
      <c r="G40" s="457">
        <v>80000</v>
      </c>
      <c r="H40" s="457"/>
      <c r="I40" s="457">
        <f t="shared" si="9"/>
        <v>0</v>
      </c>
      <c r="J40" s="333">
        <f t="shared" si="6"/>
        <v>80000</v>
      </c>
      <c r="K40" s="240">
        <f t="shared" si="7"/>
        <v>80000</v>
      </c>
      <c r="L40" s="333">
        <f t="shared" si="4"/>
        <v>0</v>
      </c>
      <c r="M40" s="240">
        <f t="shared" si="8"/>
        <v>80000</v>
      </c>
      <c r="N40" s="201"/>
      <c r="O40" s="201"/>
      <c r="P40" s="201"/>
      <c r="Q40" s="202"/>
      <c r="R40" s="202"/>
      <c r="S40" s="202"/>
      <c r="T40" s="202"/>
      <c r="U40" s="202"/>
      <c r="V40" s="202"/>
      <c r="W40" s="202"/>
      <c r="X40" s="202"/>
      <c r="Y40" s="202"/>
      <c r="Z40" s="202"/>
      <c r="AA40" s="202"/>
      <c r="AB40" s="202"/>
      <c r="AC40" s="202"/>
      <c r="AD40" s="202"/>
      <c r="AE40" s="202"/>
      <c r="AF40" s="202"/>
      <c r="AG40" s="202"/>
      <c r="AH40" s="202"/>
      <c r="AI40" s="202"/>
      <c r="AJ40" s="202"/>
      <c r="AK40" s="202"/>
      <c r="AL40" s="202"/>
      <c r="AM40" s="202"/>
      <c r="AN40" s="202"/>
      <c r="AO40" s="202"/>
      <c r="AP40" s="202"/>
      <c r="AQ40" s="202"/>
      <c r="AR40" s="202"/>
      <c r="AS40" s="202"/>
      <c r="AT40" s="202"/>
      <c r="AU40" s="202"/>
      <c r="AV40" s="202"/>
      <c r="AW40" s="202"/>
      <c r="AX40" s="202"/>
      <c r="AY40" s="202"/>
      <c r="AZ40" s="202"/>
    </row>
    <row r="41" spans="1:52" s="20" customFormat="1" ht="52.5" customHeight="1" x14ac:dyDescent="0.3">
      <c r="A41" s="300" t="s">
        <v>228</v>
      </c>
      <c r="B41" s="299">
        <v>3460018</v>
      </c>
      <c r="C41" s="339"/>
      <c r="D41" s="457">
        <f t="shared" si="17"/>
        <v>0</v>
      </c>
      <c r="E41" s="457">
        <f t="shared" si="18"/>
        <v>0</v>
      </c>
      <c r="F41" s="457" t="e">
        <f t="shared" si="16"/>
        <v>#DIV/0!</v>
      </c>
      <c r="G41" s="457"/>
      <c r="H41" s="457"/>
      <c r="I41" s="457" t="e">
        <f t="shared" si="9"/>
        <v>#DIV/0!</v>
      </c>
      <c r="J41" s="333">
        <f t="shared" si="6"/>
        <v>0</v>
      </c>
      <c r="K41" s="240">
        <f t="shared" si="7"/>
        <v>0</v>
      </c>
      <c r="L41" s="333">
        <f t="shared" si="4"/>
        <v>0</v>
      </c>
      <c r="M41" s="240">
        <f t="shared" si="8"/>
        <v>0</v>
      </c>
      <c r="N41" s="201"/>
      <c r="O41" s="201"/>
      <c r="P41" s="201"/>
      <c r="Q41" s="202"/>
      <c r="R41" s="202"/>
      <c r="S41" s="202"/>
      <c r="T41" s="202"/>
      <c r="U41" s="202"/>
      <c r="V41" s="202"/>
      <c r="W41" s="202"/>
      <c r="X41" s="202"/>
      <c r="Y41" s="202"/>
      <c r="Z41" s="202"/>
      <c r="AA41" s="202"/>
      <c r="AB41" s="202"/>
      <c r="AC41" s="202"/>
      <c r="AD41" s="202"/>
      <c r="AE41" s="202"/>
      <c r="AF41" s="202"/>
      <c r="AG41" s="202"/>
      <c r="AH41" s="202"/>
      <c r="AI41" s="202"/>
      <c r="AJ41" s="202"/>
      <c r="AK41" s="202"/>
      <c r="AL41" s="202"/>
      <c r="AM41" s="202"/>
      <c r="AN41" s="202"/>
      <c r="AO41" s="202"/>
      <c r="AP41" s="202"/>
      <c r="AQ41" s="202"/>
      <c r="AR41" s="202"/>
      <c r="AS41" s="202"/>
      <c r="AT41" s="202"/>
      <c r="AU41" s="202"/>
      <c r="AV41" s="202"/>
      <c r="AW41" s="202"/>
      <c r="AX41" s="202"/>
      <c r="AY41" s="202"/>
      <c r="AZ41" s="202"/>
    </row>
    <row r="42" spans="1:52" s="20" customFormat="1" ht="60.75" customHeight="1" x14ac:dyDescent="0.3">
      <c r="A42" s="300" t="s">
        <v>145</v>
      </c>
      <c r="B42" s="299">
        <v>3460019</v>
      </c>
      <c r="C42" s="339"/>
      <c r="D42" s="457">
        <f t="shared" si="17"/>
        <v>0</v>
      </c>
      <c r="E42" s="457">
        <f t="shared" si="18"/>
        <v>0</v>
      </c>
      <c r="F42" s="457" t="e">
        <f t="shared" si="16"/>
        <v>#DIV/0!</v>
      </c>
      <c r="G42" s="457"/>
      <c r="H42" s="457"/>
      <c r="I42" s="457" t="e">
        <f t="shared" si="9"/>
        <v>#DIV/0!</v>
      </c>
      <c r="J42" s="333">
        <f t="shared" si="6"/>
        <v>0</v>
      </c>
      <c r="K42" s="240">
        <f t="shared" si="7"/>
        <v>0</v>
      </c>
      <c r="L42" s="333">
        <f t="shared" si="4"/>
        <v>0</v>
      </c>
      <c r="M42" s="240">
        <f t="shared" si="8"/>
        <v>0</v>
      </c>
      <c r="N42" s="201"/>
      <c r="O42" s="201"/>
      <c r="P42" s="201"/>
      <c r="Q42" s="202"/>
      <c r="R42" s="202"/>
      <c r="S42" s="202"/>
      <c r="T42" s="202"/>
      <c r="U42" s="202"/>
      <c r="V42" s="202"/>
      <c r="W42" s="202"/>
      <c r="X42" s="202"/>
      <c r="Y42" s="202"/>
      <c r="Z42" s="202"/>
      <c r="AA42" s="202"/>
      <c r="AB42" s="202"/>
      <c r="AC42" s="202"/>
      <c r="AD42" s="202"/>
      <c r="AE42" s="202"/>
      <c r="AF42" s="202"/>
      <c r="AG42" s="202"/>
      <c r="AH42" s="202"/>
      <c r="AI42" s="202"/>
      <c r="AJ42" s="202"/>
      <c r="AK42" s="202"/>
      <c r="AL42" s="202"/>
      <c r="AM42" s="202"/>
      <c r="AN42" s="202"/>
      <c r="AO42" s="202"/>
      <c r="AP42" s="202"/>
      <c r="AQ42" s="202"/>
      <c r="AR42" s="202"/>
      <c r="AS42" s="202"/>
      <c r="AT42" s="202"/>
      <c r="AU42" s="202"/>
      <c r="AV42" s="202"/>
      <c r="AW42" s="202"/>
      <c r="AX42" s="202"/>
      <c r="AY42" s="202"/>
      <c r="AZ42" s="202"/>
    </row>
    <row r="43" spans="1:52" s="16" customFormat="1" ht="18.75" x14ac:dyDescent="0.3">
      <c r="A43" s="21" t="s">
        <v>25</v>
      </c>
      <c r="B43" s="299">
        <v>3460020</v>
      </c>
      <c r="C43" s="339"/>
      <c r="D43" s="457">
        <f t="shared" si="17"/>
        <v>0</v>
      </c>
      <c r="E43" s="457">
        <f t="shared" si="18"/>
        <v>0</v>
      </c>
      <c r="F43" s="457" t="e">
        <f t="shared" si="16"/>
        <v>#DIV/0!</v>
      </c>
      <c r="G43" s="457"/>
      <c r="H43" s="457"/>
      <c r="I43" s="457" t="e">
        <f t="shared" si="9"/>
        <v>#DIV/0!</v>
      </c>
      <c r="J43" s="333">
        <f t="shared" si="6"/>
        <v>0</v>
      </c>
      <c r="K43" s="240">
        <f t="shared" si="7"/>
        <v>0</v>
      </c>
      <c r="L43" s="333">
        <f t="shared" si="4"/>
        <v>0</v>
      </c>
      <c r="M43" s="240">
        <f t="shared" si="8"/>
        <v>0</v>
      </c>
      <c r="N43" s="199"/>
      <c r="O43" s="199"/>
      <c r="P43" s="199"/>
      <c r="Q43" s="200"/>
      <c r="R43" s="200"/>
      <c r="S43" s="200"/>
      <c r="T43" s="200"/>
      <c r="U43" s="200"/>
      <c r="V43" s="200"/>
      <c r="W43" s="200"/>
      <c r="X43" s="200"/>
      <c r="Y43" s="200"/>
      <c r="Z43" s="200"/>
      <c r="AA43" s="200"/>
      <c r="AB43" s="200"/>
      <c r="AC43" s="200"/>
      <c r="AD43" s="200"/>
      <c r="AE43" s="200"/>
      <c r="AF43" s="200"/>
      <c r="AG43" s="200"/>
      <c r="AH43" s="200"/>
      <c r="AI43" s="200"/>
      <c r="AJ43" s="200"/>
      <c r="AK43" s="200"/>
      <c r="AL43" s="200"/>
      <c r="AM43" s="200"/>
      <c r="AN43" s="200"/>
      <c r="AO43" s="200"/>
      <c r="AP43" s="200"/>
      <c r="AQ43" s="200"/>
      <c r="AR43" s="200"/>
      <c r="AS43" s="200"/>
      <c r="AT43" s="200"/>
      <c r="AU43" s="200"/>
      <c r="AV43" s="200"/>
      <c r="AW43" s="200"/>
      <c r="AX43" s="200"/>
      <c r="AY43" s="200"/>
      <c r="AZ43" s="200"/>
    </row>
    <row r="44" spans="1:52" s="16" customFormat="1" ht="18.75" x14ac:dyDescent="0.3">
      <c r="A44" s="300" t="s">
        <v>144</v>
      </c>
      <c r="B44" s="299">
        <v>3460021</v>
      </c>
      <c r="C44" s="339">
        <v>20000</v>
      </c>
      <c r="D44" s="457">
        <f t="shared" si="17"/>
        <v>0</v>
      </c>
      <c r="E44" s="457">
        <f t="shared" si="18"/>
        <v>20000</v>
      </c>
      <c r="F44" s="457">
        <f t="shared" si="16"/>
        <v>0</v>
      </c>
      <c r="G44" s="457"/>
      <c r="H44" s="457"/>
      <c r="I44" s="457" t="e">
        <f t="shared" si="9"/>
        <v>#DIV/0!</v>
      </c>
      <c r="J44" s="333">
        <f t="shared" si="6"/>
        <v>0</v>
      </c>
      <c r="K44" s="240">
        <f t="shared" si="7"/>
        <v>20000</v>
      </c>
      <c r="L44" s="333">
        <f t="shared" si="4"/>
        <v>0</v>
      </c>
      <c r="M44" s="240">
        <f t="shared" si="8"/>
        <v>20000</v>
      </c>
      <c r="N44" s="199"/>
      <c r="O44" s="199"/>
      <c r="P44" s="199"/>
      <c r="Q44" s="200"/>
      <c r="R44" s="200"/>
      <c r="S44" s="200"/>
      <c r="T44" s="200"/>
      <c r="U44" s="200"/>
      <c r="V44" s="200"/>
      <c r="W44" s="200"/>
      <c r="X44" s="200"/>
      <c r="Y44" s="200"/>
      <c r="Z44" s="200"/>
      <c r="AA44" s="200"/>
      <c r="AB44" s="200"/>
      <c r="AC44" s="200"/>
      <c r="AD44" s="200"/>
      <c r="AE44" s="200"/>
      <c r="AF44" s="200"/>
      <c r="AG44" s="200"/>
      <c r="AH44" s="200"/>
      <c r="AI44" s="200"/>
      <c r="AJ44" s="200"/>
      <c r="AK44" s="200"/>
      <c r="AL44" s="200"/>
      <c r="AM44" s="200"/>
      <c r="AN44" s="200"/>
      <c r="AO44" s="200"/>
      <c r="AP44" s="200"/>
      <c r="AQ44" s="200"/>
      <c r="AR44" s="200"/>
      <c r="AS44" s="200"/>
      <c r="AT44" s="200"/>
      <c r="AU44" s="200"/>
      <c r="AV44" s="200"/>
      <c r="AW44" s="200"/>
      <c r="AX44" s="200"/>
      <c r="AY44" s="200"/>
      <c r="AZ44" s="200"/>
    </row>
    <row r="45" spans="1:52" s="135" customFormat="1" ht="18.75" x14ac:dyDescent="0.25">
      <c r="A45" s="77"/>
      <c r="B45" s="294">
        <v>349</v>
      </c>
      <c r="C45" s="379">
        <f>SUM(C46:C47)</f>
        <v>59000</v>
      </c>
      <c r="D45" s="379">
        <f>SUM(D46:D47)</f>
        <v>58935.5</v>
      </c>
      <c r="E45" s="379">
        <f>SUM(E46:E47)</f>
        <v>64.5</v>
      </c>
      <c r="F45" s="464">
        <f t="shared" si="16"/>
        <v>99.890677966101691</v>
      </c>
      <c r="G45" s="379">
        <f>SUM(G46:G47)</f>
        <v>59000</v>
      </c>
      <c r="H45" s="379">
        <f>SUM(H46:H47)</f>
        <v>58935.5</v>
      </c>
      <c r="I45" s="379">
        <f t="shared" si="9"/>
        <v>99.890677966101691</v>
      </c>
      <c r="J45" s="333">
        <f t="shared" ref="J45:J52" si="19">G45-H45</f>
        <v>64.5</v>
      </c>
      <c r="K45" s="240">
        <f t="shared" ref="K45:K52" si="20">C45</f>
        <v>59000</v>
      </c>
      <c r="L45" s="333">
        <f t="shared" si="4"/>
        <v>0</v>
      </c>
      <c r="M45" s="240">
        <f t="shared" ref="M45:M52" si="21">K45-L45</f>
        <v>59000</v>
      </c>
      <c r="N45" s="463"/>
      <c r="O45" s="463"/>
      <c r="P45" s="463"/>
    </row>
    <row r="46" spans="1:52" s="20" customFormat="1" ht="39" customHeight="1" x14ac:dyDescent="0.3">
      <c r="A46" s="21" t="s">
        <v>26</v>
      </c>
      <c r="B46" s="299">
        <v>3490000</v>
      </c>
      <c r="C46" s="339">
        <v>50000</v>
      </c>
      <c r="D46" s="457">
        <f t="shared" ref="D46:D47" si="22">H46</f>
        <v>49944.5</v>
      </c>
      <c r="E46" s="457">
        <f t="shared" ref="E46:E47" si="23">C46-D46</f>
        <v>55.5</v>
      </c>
      <c r="F46" s="457">
        <f t="shared" si="16"/>
        <v>99.888999999999996</v>
      </c>
      <c r="G46" s="457">
        <v>50000</v>
      </c>
      <c r="H46" s="457">
        <v>49944.5</v>
      </c>
      <c r="I46" s="457">
        <f t="shared" si="9"/>
        <v>99.888999999999996</v>
      </c>
      <c r="J46" s="333">
        <f t="shared" si="19"/>
        <v>55.5</v>
      </c>
      <c r="K46" s="240">
        <f t="shared" si="20"/>
        <v>50000</v>
      </c>
      <c r="L46" s="333">
        <f t="shared" si="4"/>
        <v>0</v>
      </c>
      <c r="M46" s="240">
        <f t="shared" si="21"/>
        <v>50000</v>
      </c>
      <c r="N46" s="201"/>
      <c r="O46" s="201"/>
      <c r="P46" s="201"/>
      <c r="Q46" s="202"/>
      <c r="R46" s="202"/>
      <c r="S46" s="202"/>
      <c r="T46" s="202"/>
      <c r="U46" s="202"/>
      <c r="V46" s="202"/>
      <c r="W46" s="202"/>
      <c r="X46" s="202"/>
      <c r="Y46" s="202"/>
      <c r="Z46" s="202"/>
      <c r="AA46" s="202"/>
      <c r="AB46" s="202"/>
      <c r="AC46" s="202"/>
      <c r="AD46" s="202"/>
      <c r="AE46" s="202"/>
      <c r="AF46" s="202"/>
      <c r="AG46" s="202"/>
      <c r="AH46" s="202"/>
      <c r="AI46" s="202"/>
      <c r="AJ46" s="202"/>
      <c r="AK46" s="202"/>
      <c r="AL46" s="202"/>
      <c r="AM46" s="202"/>
      <c r="AN46" s="202"/>
      <c r="AO46" s="202"/>
      <c r="AP46" s="202"/>
      <c r="AQ46" s="202"/>
      <c r="AR46" s="202"/>
      <c r="AS46" s="202"/>
      <c r="AT46" s="202"/>
      <c r="AU46" s="202"/>
      <c r="AV46" s="202"/>
      <c r="AW46" s="202"/>
      <c r="AX46" s="202"/>
      <c r="AY46" s="202"/>
      <c r="AZ46" s="202"/>
    </row>
    <row r="47" spans="1:52" s="20" customFormat="1" ht="36" customHeight="1" x14ac:dyDescent="0.3">
      <c r="A47" s="19" t="s">
        <v>27</v>
      </c>
      <c r="B47" s="299">
        <v>3490004</v>
      </c>
      <c r="C47" s="339">
        <v>9000</v>
      </c>
      <c r="D47" s="457">
        <f t="shared" si="22"/>
        <v>8991</v>
      </c>
      <c r="E47" s="457">
        <f t="shared" si="23"/>
        <v>9</v>
      </c>
      <c r="F47" s="457">
        <f t="shared" si="16"/>
        <v>99.9</v>
      </c>
      <c r="G47" s="457">
        <v>9000</v>
      </c>
      <c r="H47" s="457">
        <v>8991</v>
      </c>
      <c r="I47" s="457">
        <f t="shared" si="9"/>
        <v>99.9</v>
      </c>
      <c r="J47" s="333">
        <f t="shared" si="19"/>
        <v>9</v>
      </c>
      <c r="K47" s="240">
        <f t="shared" si="20"/>
        <v>9000</v>
      </c>
      <c r="L47" s="333">
        <f t="shared" si="4"/>
        <v>0</v>
      </c>
      <c r="M47" s="240">
        <f t="shared" si="21"/>
        <v>9000</v>
      </c>
      <c r="N47" s="201"/>
      <c r="O47" s="201"/>
      <c r="P47" s="201"/>
      <c r="Q47" s="202"/>
      <c r="R47" s="202"/>
      <c r="S47" s="202"/>
      <c r="T47" s="202"/>
      <c r="U47" s="202"/>
      <c r="V47" s="202"/>
      <c r="W47" s="202"/>
      <c r="X47" s="202"/>
      <c r="Y47" s="202"/>
      <c r="Z47" s="202"/>
      <c r="AA47" s="202"/>
      <c r="AB47" s="202"/>
      <c r="AC47" s="202"/>
      <c r="AD47" s="202"/>
      <c r="AE47" s="202"/>
      <c r="AF47" s="202"/>
      <c r="AG47" s="202"/>
      <c r="AH47" s="202"/>
      <c r="AI47" s="202"/>
      <c r="AJ47" s="202"/>
      <c r="AK47" s="202"/>
      <c r="AL47" s="202"/>
      <c r="AM47" s="202"/>
      <c r="AN47" s="202"/>
      <c r="AO47" s="202"/>
      <c r="AP47" s="202"/>
      <c r="AQ47" s="202"/>
      <c r="AR47" s="202"/>
      <c r="AS47" s="202"/>
      <c r="AT47" s="202"/>
      <c r="AU47" s="202"/>
      <c r="AV47" s="202"/>
      <c r="AW47" s="202"/>
      <c r="AX47" s="202"/>
      <c r="AY47" s="202"/>
      <c r="AZ47" s="202"/>
    </row>
    <row r="48" spans="1:52" s="149" customFormat="1" ht="165" customHeight="1" x14ac:dyDescent="0.25">
      <c r="A48" s="243" t="s">
        <v>224</v>
      </c>
      <c r="B48" s="104" t="s">
        <v>195</v>
      </c>
      <c r="C48" s="372">
        <f>C22+C19</f>
        <v>48449817</v>
      </c>
      <c r="D48" s="372">
        <f>D22+D19</f>
        <v>30286111.060000002</v>
      </c>
      <c r="E48" s="372">
        <f>E22+E19</f>
        <v>18163705.939999998</v>
      </c>
      <c r="F48" s="372">
        <f t="shared" si="16"/>
        <v>62.510269254474174</v>
      </c>
      <c r="G48" s="372">
        <f>G22+G19</f>
        <v>30367787</v>
      </c>
      <c r="H48" s="372">
        <f>H22+H19</f>
        <v>30286111.060000002</v>
      </c>
      <c r="I48" s="372">
        <f t="shared" si="9"/>
        <v>99.731044148854181</v>
      </c>
      <c r="J48" s="333">
        <f t="shared" si="19"/>
        <v>81675.939999997616</v>
      </c>
      <c r="K48" s="240">
        <f t="shared" si="20"/>
        <v>48449817</v>
      </c>
      <c r="L48" s="333">
        <f t="shared" si="4"/>
        <v>0</v>
      </c>
      <c r="M48" s="240">
        <f t="shared" si="21"/>
        <v>48449817</v>
      </c>
      <c r="N48" s="462"/>
      <c r="O48" s="462"/>
      <c r="P48" s="462"/>
      <c r="Q48" s="203">
        <v>23247692.880000003</v>
      </c>
      <c r="R48" s="203"/>
      <c r="S48" s="203"/>
      <c r="T48" s="203"/>
      <c r="U48" s="203"/>
      <c r="V48" s="203"/>
      <c r="W48" s="203"/>
      <c r="X48" s="203"/>
      <c r="Y48" s="203"/>
      <c r="Z48" s="203"/>
      <c r="AA48" s="203"/>
      <c r="AB48" s="203"/>
      <c r="AC48" s="203"/>
      <c r="AD48" s="203"/>
      <c r="AE48" s="203"/>
      <c r="AF48" s="203"/>
      <c r="AG48" s="203"/>
      <c r="AH48" s="203"/>
      <c r="AI48" s="203"/>
      <c r="AJ48" s="203"/>
      <c r="AK48" s="203"/>
      <c r="AL48" s="203"/>
      <c r="AM48" s="203"/>
      <c r="AN48" s="203"/>
      <c r="AO48" s="203"/>
      <c r="AP48" s="203"/>
      <c r="AQ48" s="203"/>
      <c r="AR48" s="203"/>
      <c r="AS48" s="203"/>
      <c r="AT48" s="203"/>
      <c r="AU48" s="203"/>
      <c r="AV48" s="203"/>
      <c r="AW48" s="203"/>
      <c r="AX48" s="203"/>
      <c r="AY48" s="203"/>
      <c r="AZ48" s="203"/>
    </row>
    <row r="49" spans="1:52" s="14" customFormat="1" ht="111" customHeight="1" x14ac:dyDescent="0.3">
      <c r="A49" s="126" t="s">
        <v>28</v>
      </c>
      <c r="B49" s="297" t="s">
        <v>29</v>
      </c>
      <c r="C49" s="375"/>
      <c r="D49" s="460">
        <f>H49</f>
        <v>0</v>
      </c>
      <c r="E49" s="460">
        <f>C49-D49</f>
        <v>0</v>
      </c>
      <c r="F49" s="460" t="e">
        <f>D49/C49*100</f>
        <v>#DIV/0!</v>
      </c>
      <c r="G49" s="460"/>
      <c r="H49" s="460"/>
      <c r="I49" s="460" t="e">
        <f t="shared" si="9"/>
        <v>#DIV/0!</v>
      </c>
      <c r="J49" s="333">
        <f t="shared" si="19"/>
        <v>0</v>
      </c>
      <c r="K49" s="240">
        <f t="shared" si="20"/>
        <v>0</v>
      </c>
      <c r="L49" s="333">
        <f t="shared" si="4"/>
        <v>0</v>
      </c>
      <c r="M49" s="240">
        <f t="shared" si="21"/>
        <v>0</v>
      </c>
      <c r="N49" s="204"/>
      <c r="O49" s="204"/>
      <c r="P49" s="204"/>
      <c r="Q49" s="202"/>
      <c r="R49" s="202"/>
      <c r="S49" s="202"/>
      <c r="T49" s="202"/>
      <c r="U49" s="202"/>
      <c r="V49" s="202"/>
      <c r="W49" s="202"/>
      <c r="X49" s="202"/>
      <c r="Y49" s="202"/>
      <c r="Z49" s="202"/>
      <c r="AA49" s="202"/>
      <c r="AB49" s="202"/>
      <c r="AC49" s="202"/>
      <c r="AD49" s="202"/>
      <c r="AE49" s="202"/>
      <c r="AF49" s="202"/>
      <c r="AG49" s="202"/>
      <c r="AH49" s="202"/>
      <c r="AI49" s="202"/>
      <c r="AJ49" s="202"/>
      <c r="AK49" s="202"/>
      <c r="AL49" s="202"/>
      <c r="AM49" s="202"/>
      <c r="AN49" s="202"/>
      <c r="AO49" s="202"/>
      <c r="AP49" s="202"/>
      <c r="AQ49" s="202"/>
      <c r="AR49" s="202"/>
      <c r="AS49" s="202"/>
      <c r="AT49" s="202"/>
      <c r="AU49" s="202"/>
      <c r="AV49" s="202"/>
      <c r="AW49" s="202"/>
      <c r="AX49" s="202"/>
      <c r="AY49" s="202"/>
      <c r="AZ49" s="202"/>
    </row>
    <row r="50" spans="1:52" s="14" customFormat="1" ht="61.5" customHeight="1" x14ac:dyDescent="0.25">
      <c r="A50" s="126" t="s">
        <v>30</v>
      </c>
      <c r="B50" s="297" t="s">
        <v>31</v>
      </c>
      <c r="C50" s="375">
        <f>C51+C52</f>
        <v>0</v>
      </c>
      <c r="D50" s="460">
        <f>D51+D52</f>
        <v>0</v>
      </c>
      <c r="E50" s="460">
        <f>E51+E52</f>
        <v>0</v>
      </c>
      <c r="F50" s="460" t="e">
        <f t="shared" si="16"/>
        <v>#DIV/0!</v>
      </c>
      <c r="G50" s="460">
        <f>G51+G52</f>
        <v>0</v>
      </c>
      <c r="H50" s="460">
        <f>H51+H52</f>
        <v>0</v>
      </c>
      <c r="I50" s="460" t="e">
        <f t="shared" si="9"/>
        <v>#DIV/0!</v>
      </c>
      <c r="J50" s="333">
        <f t="shared" si="19"/>
        <v>0</v>
      </c>
      <c r="K50" s="240">
        <f t="shared" si="20"/>
        <v>0</v>
      </c>
      <c r="L50" s="333">
        <f t="shared" si="4"/>
        <v>0</v>
      </c>
      <c r="M50" s="240">
        <f t="shared" si="21"/>
        <v>0</v>
      </c>
      <c r="N50" s="461"/>
      <c r="O50" s="461"/>
      <c r="P50" s="461"/>
      <c r="Q50" s="202"/>
      <c r="R50" s="202"/>
      <c r="S50" s="202"/>
      <c r="T50" s="202"/>
      <c r="U50" s="202"/>
      <c r="V50" s="202"/>
      <c r="W50" s="202"/>
      <c r="X50" s="202"/>
      <c r="Y50" s="202"/>
      <c r="Z50" s="202"/>
      <c r="AA50" s="202"/>
      <c r="AB50" s="202"/>
      <c r="AC50" s="202"/>
      <c r="AD50" s="202"/>
      <c r="AE50" s="202"/>
      <c r="AF50" s="202"/>
      <c r="AG50" s="202"/>
      <c r="AH50" s="202"/>
      <c r="AI50" s="202"/>
      <c r="AJ50" s="202"/>
      <c r="AK50" s="202"/>
      <c r="AL50" s="202"/>
      <c r="AM50" s="202"/>
      <c r="AN50" s="202"/>
      <c r="AO50" s="202"/>
      <c r="AP50" s="202"/>
      <c r="AQ50" s="202"/>
      <c r="AR50" s="202"/>
      <c r="AS50" s="202"/>
      <c r="AT50" s="202"/>
      <c r="AU50" s="202"/>
      <c r="AV50" s="202"/>
      <c r="AW50" s="202"/>
      <c r="AX50" s="202"/>
      <c r="AY50" s="202"/>
      <c r="AZ50" s="202"/>
    </row>
    <row r="51" spans="1:52" s="20" customFormat="1" ht="36" customHeight="1" x14ac:dyDescent="0.3">
      <c r="A51" s="23" t="s">
        <v>32</v>
      </c>
      <c r="B51" s="299">
        <v>2260061</v>
      </c>
      <c r="C51" s="339"/>
      <c r="D51" s="457">
        <f t="shared" ref="D51:D52" si="24">H51</f>
        <v>0</v>
      </c>
      <c r="E51" s="457">
        <f t="shared" ref="E51:E52" si="25">C51-D51</f>
        <v>0</v>
      </c>
      <c r="F51" s="457" t="e">
        <f t="shared" si="16"/>
        <v>#DIV/0!</v>
      </c>
      <c r="G51" s="457"/>
      <c r="H51" s="457"/>
      <c r="I51" s="457" t="e">
        <f t="shared" si="9"/>
        <v>#DIV/0!</v>
      </c>
      <c r="J51" s="333">
        <f t="shared" si="19"/>
        <v>0</v>
      </c>
      <c r="K51" s="240">
        <f t="shared" si="20"/>
        <v>0</v>
      </c>
      <c r="L51" s="333">
        <f t="shared" si="4"/>
        <v>0</v>
      </c>
      <c r="M51" s="240">
        <f t="shared" si="21"/>
        <v>0</v>
      </c>
      <c r="N51" s="201"/>
      <c r="O51" s="201"/>
      <c r="P51" s="201"/>
      <c r="Q51" s="202"/>
      <c r="R51" s="202"/>
      <c r="S51" s="202"/>
      <c r="T51" s="202"/>
      <c r="U51" s="202"/>
      <c r="V51" s="202"/>
      <c r="W51" s="202"/>
      <c r="X51" s="202"/>
      <c r="Y51" s="202"/>
      <c r="Z51" s="202"/>
      <c r="AA51" s="202"/>
      <c r="AB51" s="202"/>
      <c r="AC51" s="202"/>
      <c r="AD51" s="202"/>
      <c r="AE51" s="202"/>
      <c r="AF51" s="202"/>
      <c r="AG51" s="202"/>
      <c r="AH51" s="202"/>
      <c r="AI51" s="202"/>
      <c r="AJ51" s="202"/>
      <c r="AK51" s="202"/>
      <c r="AL51" s="202"/>
      <c r="AM51" s="202"/>
      <c r="AN51" s="202"/>
      <c r="AO51" s="202"/>
      <c r="AP51" s="202"/>
      <c r="AQ51" s="202"/>
      <c r="AR51" s="202"/>
      <c r="AS51" s="202"/>
      <c r="AT51" s="202"/>
      <c r="AU51" s="202"/>
      <c r="AV51" s="202"/>
      <c r="AW51" s="202"/>
      <c r="AX51" s="202"/>
      <c r="AY51" s="202"/>
      <c r="AZ51" s="202"/>
    </row>
    <row r="52" spans="1:52" s="20" customFormat="1" ht="36" customHeight="1" x14ac:dyDescent="0.3">
      <c r="A52" s="23" t="s">
        <v>33</v>
      </c>
      <c r="B52" s="299">
        <v>3420000</v>
      </c>
      <c r="C52" s="339"/>
      <c r="D52" s="457">
        <f t="shared" si="24"/>
        <v>0</v>
      </c>
      <c r="E52" s="457">
        <f t="shared" si="25"/>
        <v>0</v>
      </c>
      <c r="F52" s="457" t="e">
        <f t="shared" si="16"/>
        <v>#DIV/0!</v>
      </c>
      <c r="G52" s="457"/>
      <c r="H52" s="457"/>
      <c r="I52" s="457" t="e">
        <f t="shared" si="9"/>
        <v>#DIV/0!</v>
      </c>
      <c r="J52" s="333">
        <f t="shared" si="19"/>
        <v>0</v>
      </c>
      <c r="K52" s="240">
        <f t="shared" si="20"/>
        <v>0</v>
      </c>
      <c r="L52" s="333">
        <f t="shared" si="4"/>
        <v>0</v>
      </c>
      <c r="M52" s="240">
        <f t="shared" si="21"/>
        <v>0</v>
      </c>
      <c r="N52" s="201"/>
      <c r="O52" s="201"/>
      <c r="P52" s="201"/>
      <c r="Q52" s="202"/>
      <c r="R52" s="202"/>
      <c r="S52" s="202"/>
      <c r="T52" s="202"/>
      <c r="U52" s="202"/>
      <c r="V52" s="202"/>
      <c r="W52" s="202"/>
      <c r="X52" s="202"/>
      <c r="Y52" s="202"/>
      <c r="Z52" s="202"/>
      <c r="AA52" s="202"/>
      <c r="AB52" s="202"/>
      <c r="AC52" s="202"/>
      <c r="AD52" s="202"/>
      <c r="AE52" s="202"/>
      <c r="AF52" s="202"/>
      <c r="AG52" s="202"/>
      <c r="AH52" s="202"/>
      <c r="AI52" s="202"/>
      <c r="AJ52" s="202"/>
      <c r="AK52" s="202"/>
      <c r="AL52" s="202"/>
      <c r="AM52" s="202"/>
      <c r="AN52" s="202"/>
      <c r="AO52" s="202"/>
      <c r="AP52" s="202"/>
      <c r="AQ52" s="202"/>
      <c r="AR52" s="202"/>
      <c r="AS52" s="202"/>
      <c r="AT52" s="202"/>
      <c r="AU52" s="202"/>
      <c r="AV52" s="202"/>
      <c r="AW52" s="202"/>
      <c r="AX52" s="202"/>
      <c r="AY52" s="202"/>
      <c r="AZ52" s="202"/>
    </row>
    <row r="53" spans="1:52" s="20" customFormat="1" ht="76.5" customHeight="1" x14ac:dyDescent="0.3">
      <c r="A53" s="126" t="s">
        <v>242</v>
      </c>
      <c r="B53" s="302" t="s">
        <v>243</v>
      </c>
      <c r="C53" s="375">
        <f>C54</f>
        <v>0</v>
      </c>
      <c r="D53" s="375">
        <f>D54</f>
        <v>0</v>
      </c>
      <c r="E53" s="375">
        <f>E54</f>
        <v>0</v>
      </c>
      <c r="F53" s="460" t="e">
        <f t="shared" si="16"/>
        <v>#DIV/0!</v>
      </c>
      <c r="G53" s="375">
        <f>G54</f>
        <v>0</v>
      </c>
      <c r="H53" s="375">
        <f>H54</f>
        <v>0</v>
      </c>
      <c r="I53" s="460" t="e">
        <f t="shared" si="9"/>
        <v>#DIV/0!</v>
      </c>
      <c r="J53" s="333"/>
      <c r="K53" s="240"/>
      <c r="L53" s="333">
        <f t="shared" si="4"/>
        <v>0</v>
      </c>
      <c r="M53" s="240"/>
      <c r="N53" s="201"/>
      <c r="O53" s="201"/>
      <c r="P53" s="201"/>
      <c r="Q53" s="202"/>
      <c r="R53" s="202"/>
      <c r="S53" s="202"/>
      <c r="T53" s="202"/>
      <c r="U53" s="202"/>
      <c r="V53" s="202"/>
      <c r="W53" s="202"/>
      <c r="X53" s="202"/>
      <c r="Y53" s="202"/>
      <c r="Z53" s="202"/>
      <c r="AA53" s="202"/>
      <c r="AB53" s="202"/>
      <c r="AC53" s="202"/>
      <c r="AD53" s="202"/>
      <c r="AE53" s="202"/>
      <c r="AF53" s="202"/>
      <c r="AG53" s="202"/>
      <c r="AH53" s="202"/>
      <c r="AI53" s="202"/>
      <c r="AJ53" s="202"/>
      <c r="AK53" s="202"/>
      <c r="AL53" s="202"/>
      <c r="AM53" s="202"/>
      <c r="AN53" s="202"/>
      <c r="AO53" s="202"/>
      <c r="AP53" s="202"/>
      <c r="AQ53" s="202"/>
      <c r="AR53" s="202"/>
      <c r="AS53" s="202"/>
      <c r="AT53" s="202"/>
      <c r="AU53" s="202"/>
      <c r="AV53" s="202"/>
      <c r="AW53" s="202"/>
      <c r="AX53" s="202"/>
      <c r="AY53" s="202"/>
      <c r="AZ53" s="202"/>
    </row>
    <row r="54" spans="1:52" s="20" customFormat="1" ht="36" customHeight="1" x14ac:dyDescent="0.3">
      <c r="A54" s="52" t="s">
        <v>78</v>
      </c>
      <c r="B54" s="303">
        <v>226</v>
      </c>
      <c r="C54" s="389">
        <f>SUM(C55)</f>
        <v>0</v>
      </c>
      <c r="D54" s="389">
        <f>SUM(D55)</f>
        <v>0</v>
      </c>
      <c r="E54" s="389">
        <f>SUM(E55)</f>
        <v>0</v>
      </c>
      <c r="F54" s="459" t="e">
        <f t="shared" si="16"/>
        <v>#DIV/0!</v>
      </c>
      <c r="G54" s="389">
        <f>SUM(G55)</f>
        <v>0</v>
      </c>
      <c r="H54" s="389">
        <f>SUM(H55)</f>
        <v>0</v>
      </c>
      <c r="I54" s="458" t="e">
        <f t="shared" si="9"/>
        <v>#DIV/0!</v>
      </c>
      <c r="J54" s="333"/>
      <c r="K54" s="240"/>
      <c r="L54" s="333">
        <f t="shared" si="4"/>
        <v>0</v>
      </c>
      <c r="M54" s="240"/>
      <c r="N54" s="201"/>
      <c r="O54" s="201"/>
      <c r="P54" s="201"/>
      <c r="Q54" s="202"/>
      <c r="R54" s="202"/>
      <c r="S54" s="202"/>
      <c r="T54" s="202"/>
      <c r="U54" s="202"/>
      <c r="V54" s="202"/>
      <c r="W54" s="202"/>
      <c r="X54" s="202"/>
      <c r="Y54" s="202"/>
      <c r="Z54" s="202"/>
      <c r="AA54" s="202"/>
      <c r="AB54" s="202"/>
      <c r="AC54" s="202"/>
      <c r="AD54" s="202"/>
      <c r="AE54" s="202"/>
      <c r="AF54" s="202"/>
      <c r="AG54" s="202"/>
      <c r="AH54" s="202"/>
      <c r="AI54" s="202"/>
      <c r="AJ54" s="202"/>
      <c r="AK54" s="202"/>
      <c r="AL54" s="202"/>
      <c r="AM54" s="202"/>
      <c r="AN54" s="202"/>
      <c r="AO54" s="202"/>
      <c r="AP54" s="202"/>
      <c r="AQ54" s="202"/>
      <c r="AR54" s="202"/>
      <c r="AS54" s="202"/>
      <c r="AT54" s="202"/>
      <c r="AU54" s="202"/>
      <c r="AV54" s="202"/>
      <c r="AW54" s="202"/>
      <c r="AX54" s="202"/>
      <c r="AY54" s="202"/>
      <c r="AZ54" s="202"/>
    </row>
    <row r="55" spans="1:52" s="20" customFormat="1" ht="36" customHeight="1" x14ac:dyDescent="0.3">
      <c r="A55" s="23" t="s">
        <v>120</v>
      </c>
      <c r="B55" s="299">
        <v>2260382</v>
      </c>
      <c r="C55" s="339"/>
      <c r="D55" s="457">
        <f>H55</f>
        <v>0</v>
      </c>
      <c r="E55" s="457">
        <f>C55-D55</f>
        <v>0</v>
      </c>
      <c r="F55" s="457" t="e">
        <f t="shared" si="16"/>
        <v>#DIV/0!</v>
      </c>
      <c r="G55" s="457"/>
      <c r="H55" s="457"/>
      <c r="I55" s="457" t="e">
        <f t="shared" si="9"/>
        <v>#DIV/0!</v>
      </c>
      <c r="J55" s="333"/>
      <c r="K55" s="240"/>
      <c r="L55" s="333">
        <f t="shared" si="4"/>
        <v>0</v>
      </c>
      <c r="M55" s="240"/>
      <c r="N55" s="201"/>
      <c r="O55" s="201"/>
      <c r="P55" s="201"/>
      <c r="Q55" s="202"/>
      <c r="R55" s="202"/>
      <c r="S55" s="202"/>
      <c r="T55" s="202"/>
      <c r="U55" s="202"/>
      <c r="V55" s="202"/>
      <c r="W55" s="202"/>
      <c r="X55" s="202"/>
      <c r="Y55" s="202"/>
      <c r="Z55" s="202"/>
      <c r="AA55" s="202"/>
      <c r="AB55" s="202"/>
      <c r="AC55" s="202"/>
      <c r="AD55" s="202"/>
      <c r="AE55" s="202"/>
      <c r="AF55" s="202"/>
      <c r="AG55" s="202"/>
      <c r="AH55" s="202"/>
      <c r="AI55" s="202"/>
      <c r="AJ55" s="202"/>
      <c r="AK55" s="202"/>
      <c r="AL55" s="202"/>
      <c r="AM55" s="202"/>
      <c r="AN55" s="202"/>
      <c r="AO55" s="202"/>
      <c r="AP55" s="202"/>
      <c r="AQ55" s="202"/>
      <c r="AR55" s="202"/>
      <c r="AS55" s="202"/>
      <c r="AT55" s="202"/>
      <c r="AU55" s="202"/>
      <c r="AV55" s="202"/>
      <c r="AW55" s="202"/>
      <c r="AX55" s="202"/>
      <c r="AY55" s="202"/>
      <c r="AZ55" s="202"/>
    </row>
    <row r="56" spans="1:52" s="20" customFormat="1" ht="81.75" customHeight="1" x14ac:dyDescent="0.3">
      <c r="A56" s="126" t="s">
        <v>244</v>
      </c>
      <c r="B56" s="304" t="s">
        <v>250</v>
      </c>
      <c r="C56" s="375">
        <f>C57</f>
        <v>0</v>
      </c>
      <c r="D56" s="375">
        <f>D57</f>
        <v>0</v>
      </c>
      <c r="E56" s="375">
        <f>E57</f>
        <v>0</v>
      </c>
      <c r="F56" s="460" t="e">
        <f t="shared" si="16"/>
        <v>#DIV/0!</v>
      </c>
      <c r="G56" s="375">
        <f>G57</f>
        <v>0</v>
      </c>
      <c r="H56" s="375">
        <f>H57</f>
        <v>0</v>
      </c>
      <c r="I56" s="460" t="e">
        <f t="shared" si="9"/>
        <v>#DIV/0!</v>
      </c>
      <c r="J56" s="333"/>
      <c r="K56" s="240"/>
      <c r="L56" s="333">
        <f t="shared" si="4"/>
        <v>0</v>
      </c>
      <c r="M56" s="240"/>
      <c r="N56" s="201"/>
      <c r="O56" s="201"/>
      <c r="P56" s="201"/>
      <c r="Q56" s="202"/>
      <c r="R56" s="202"/>
      <c r="S56" s="202"/>
      <c r="T56" s="202"/>
      <c r="U56" s="202"/>
      <c r="V56" s="202"/>
      <c r="W56" s="202"/>
      <c r="X56" s="202"/>
      <c r="Y56" s="202"/>
      <c r="Z56" s="202"/>
      <c r="AA56" s="202"/>
      <c r="AB56" s="202"/>
      <c r="AC56" s="202"/>
      <c r="AD56" s="202"/>
      <c r="AE56" s="202"/>
      <c r="AF56" s="202"/>
      <c r="AG56" s="202"/>
      <c r="AH56" s="202"/>
      <c r="AI56" s="202"/>
      <c r="AJ56" s="202"/>
      <c r="AK56" s="202"/>
      <c r="AL56" s="202"/>
      <c r="AM56" s="202"/>
      <c r="AN56" s="202"/>
      <c r="AO56" s="202"/>
      <c r="AP56" s="202"/>
      <c r="AQ56" s="202"/>
      <c r="AR56" s="202"/>
      <c r="AS56" s="202"/>
      <c r="AT56" s="202"/>
      <c r="AU56" s="202"/>
      <c r="AV56" s="202"/>
      <c r="AW56" s="202"/>
      <c r="AX56" s="202"/>
      <c r="AY56" s="202"/>
      <c r="AZ56" s="202"/>
    </row>
    <row r="57" spans="1:52" s="20" customFormat="1" ht="36" customHeight="1" x14ac:dyDescent="0.3">
      <c r="A57" s="57" t="s">
        <v>89</v>
      </c>
      <c r="B57" s="305" t="s">
        <v>107</v>
      </c>
      <c r="C57" s="389">
        <f>SUM(C58)</f>
        <v>0</v>
      </c>
      <c r="D57" s="389">
        <f>SUM(D58)</f>
        <v>0</v>
      </c>
      <c r="E57" s="389">
        <f>SUM(E58)</f>
        <v>0</v>
      </c>
      <c r="F57" s="459" t="e">
        <f t="shared" si="16"/>
        <v>#DIV/0!</v>
      </c>
      <c r="G57" s="459"/>
      <c r="H57" s="459"/>
      <c r="I57" s="458" t="e">
        <f t="shared" si="9"/>
        <v>#DIV/0!</v>
      </c>
      <c r="J57" s="333"/>
      <c r="K57" s="240"/>
      <c r="L57" s="333">
        <f t="shared" si="4"/>
        <v>0</v>
      </c>
      <c r="M57" s="240"/>
      <c r="N57" s="201"/>
      <c r="O57" s="201"/>
      <c r="P57" s="201"/>
      <c r="Q57" s="202"/>
      <c r="R57" s="202"/>
      <c r="S57" s="202"/>
      <c r="T57" s="202"/>
      <c r="U57" s="202"/>
      <c r="V57" s="202"/>
      <c r="W57" s="202"/>
      <c r="X57" s="202"/>
      <c r="Y57" s="202"/>
      <c r="Z57" s="202"/>
      <c r="AA57" s="202"/>
      <c r="AB57" s="202"/>
      <c r="AC57" s="202"/>
      <c r="AD57" s="202"/>
      <c r="AE57" s="202"/>
      <c r="AF57" s="202"/>
      <c r="AG57" s="202"/>
      <c r="AH57" s="202"/>
      <c r="AI57" s="202"/>
      <c r="AJ57" s="202"/>
      <c r="AK57" s="202"/>
      <c r="AL57" s="202"/>
      <c r="AM57" s="202"/>
      <c r="AN57" s="202"/>
      <c r="AO57" s="202"/>
      <c r="AP57" s="202"/>
      <c r="AQ57" s="202"/>
      <c r="AR57" s="202"/>
      <c r="AS57" s="202"/>
      <c r="AT57" s="202"/>
      <c r="AU57" s="202"/>
      <c r="AV57" s="202"/>
      <c r="AW57" s="202"/>
      <c r="AX57" s="202"/>
      <c r="AY57" s="202"/>
      <c r="AZ57" s="202"/>
    </row>
    <row r="58" spans="1:52" s="20" customFormat="1" ht="50.25" customHeight="1" x14ac:dyDescent="0.3">
      <c r="A58" s="23" t="s">
        <v>120</v>
      </c>
      <c r="B58" s="299">
        <v>2260382</v>
      </c>
      <c r="C58" s="339"/>
      <c r="D58" s="457">
        <f>H58</f>
        <v>0</v>
      </c>
      <c r="E58" s="457">
        <f>C58-D58</f>
        <v>0</v>
      </c>
      <c r="F58" s="457" t="e">
        <f t="shared" si="16"/>
        <v>#DIV/0!</v>
      </c>
      <c r="G58" s="457"/>
      <c r="H58" s="457"/>
      <c r="I58" s="457" t="e">
        <f t="shared" si="9"/>
        <v>#DIV/0!</v>
      </c>
      <c r="J58" s="333"/>
      <c r="K58" s="240"/>
      <c r="L58" s="333">
        <f t="shared" si="4"/>
        <v>0</v>
      </c>
      <c r="M58" s="240"/>
      <c r="N58" s="201"/>
      <c r="O58" s="201"/>
      <c r="P58" s="201"/>
      <c r="Q58" s="202"/>
      <c r="R58" s="202"/>
      <c r="S58" s="202"/>
      <c r="T58" s="202"/>
      <c r="U58" s="202"/>
      <c r="V58" s="202"/>
      <c r="W58" s="202"/>
      <c r="X58" s="202"/>
      <c r="Y58" s="202"/>
      <c r="Z58" s="202"/>
      <c r="AA58" s="202"/>
      <c r="AB58" s="202"/>
      <c r="AC58" s="202"/>
      <c r="AD58" s="202"/>
      <c r="AE58" s="202"/>
      <c r="AF58" s="202"/>
      <c r="AG58" s="202"/>
      <c r="AH58" s="202"/>
      <c r="AI58" s="202"/>
      <c r="AJ58" s="202"/>
      <c r="AK58" s="202"/>
      <c r="AL58" s="202"/>
      <c r="AM58" s="202"/>
      <c r="AN58" s="202"/>
      <c r="AO58" s="202"/>
      <c r="AP58" s="202"/>
      <c r="AQ58" s="202"/>
      <c r="AR58" s="202"/>
      <c r="AS58" s="202"/>
      <c r="AT58" s="202"/>
      <c r="AU58" s="202"/>
      <c r="AV58" s="202"/>
      <c r="AW58" s="202"/>
      <c r="AX58" s="202"/>
      <c r="AY58" s="202"/>
      <c r="AZ58" s="202"/>
    </row>
    <row r="59" spans="1:52" s="22" customFormat="1" ht="36" customHeight="1" x14ac:dyDescent="0.25">
      <c r="A59" s="76" t="s">
        <v>223</v>
      </c>
      <c r="B59" s="306">
        <v>612</v>
      </c>
      <c r="C59" s="455">
        <f>C49+C50+C53+C56</f>
        <v>0</v>
      </c>
      <c r="D59" s="455">
        <f>D49+D50</f>
        <v>0</v>
      </c>
      <c r="E59" s="455">
        <f>E49+E50</f>
        <v>0</v>
      </c>
      <c r="F59" s="456" t="e">
        <f t="shared" si="16"/>
        <v>#DIV/0!</v>
      </c>
      <c r="G59" s="455">
        <f>G49+G50+G53+G56</f>
        <v>0</v>
      </c>
      <c r="H59" s="455">
        <f>H49+H50+H53+H56</f>
        <v>0</v>
      </c>
      <c r="I59" s="455" t="e">
        <f t="shared" si="9"/>
        <v>#DIV/0!</v>
      </c>
      <c r="J59" s="333">
        <f>G59-H59</f>
        <v>0</v>
      </c>
      <c r="K59" s="240">
        <f>C59</f>
        <v>0</v>
      </c>
      <c r="L59" s="333">
        <f t="shared" si="4"/>
        <v>0</v>
      </c>
      <c r="M59" s="240">
        <f>K59-L59</f>
        <v>0</v>
      </c>
      <c r="N59" s="454"/>
      <c r="O59" s="454"/>
      <c r="P59" s="454"/>
      <c r="Q59" s="202"/>
      <c r="R59" s="202"/>
      <c r="S59" s="202"/>
      <c r="T59" s="202"/>
      <c r="U59" s="202"/>
      <c r="V59" s="202"/>
      <c r="W59" s="202"/>
      <c r="X59" s="202"/>
      <c r="Y59" s="202"/>
      <c r="Z59" s="202"/>
      <c r="AA59" s="202"/>
      <c r="AB59" s="202"/>
      <c r="AC59" s="202"/>
      <c r="AD59" s="202"/>
      <c r="AE59" s="202"/>
      <c r="AF59" s="202"/>
      <c r="AG59" s="202"/>
      <c r="AH59" s="202"/>
      <c r="AI59" s="202"/>
      <c r="AJ59" s="202"/>
      <c r="AK59" s="202"/>
      <c r="AL59" s="202"/>
      <c r="AM59" s="202"/>
      <c r="AN59" s="202"/>
      <c r="AO59" s="202"/>
      <c r="AP59" s="202"/>
      <c r="AQ59" s="202"/>
      <c r="AR59" s="202"/>
      <c r="AS59" s="202"/>
      <c r="AT59" s="202"/>
      <c r="AU59" s="202"/>
      <c r="AV59" s="202"/>
      <c r="AW59" s="202"/>
      <c r="AX59" s="202"/>
      <c r="AY59" s="202"/>
      <c r="AZ59" s="202"/>
    </row>
    <row r="60" spans="1:52" s="22" customFormat="1" ht="36" customHeight="1" x14ac:dyDescent="0.25">
      <c r="A60" s="78" t="s">
        <v>139</v>
      </c>
      <c r="B60" s="307" t="s">
        <v>140</v>
      </c>
      <c r="C60" s="448">
        <f>C59+C48</f>
        <v>48449817</v>
      </c>
      <c r="D60" s="448">
        <f>D59+D48</f>
        <v>30286111.060000002</v>
      </c>
      <c r="E60" s="448">
        <f>E59+E48</f>
        <v>18163705.939999998</v>
      </c>
      <c r="F60" s="367">
        <f t="shared" si="16"/>
        <v>62.510269254474174</v>
      </c>
      <c r="G60" s="448">
        <f>G59+G48</f>
        <v>30367787</v>
      </c>
      <c r="H60" s="448">
        <f>H59+H48</f>
        <v>30286111.060000002</v>
      </c>
      <c r="I60" s="448">
        <f t="shared" si="9"/>
        <v>99.731044148854181</v>
      </c>
      <c r="J60" s="333">
        <f>G60-H60</f>
        <v>81675.939999997616</v>
      </c>
      <c r="K60" s="240">
        <f>C60</f>
        <v>48449817</v>
      </c>
      <c r="L60" s="333">
        <f t="shared" si="4"/>
        <v>0</v>
      </c>
      <c r="M60" s="240">
        <f>K60-L60</f>
        <v>48449817</v>
      </c>
      <c r="N60" s="447"/>
      <c r="O60" s="447"/>
      <c r="P60" s="447"/>
      <c r="Q60" s="202"/>
      <c r="R60" s="202"/>
      <c r="S60" s="202"/>
      <c r="T60" s="202"/>
      <c r="U60" s="202"/>
      <c r="V60" s="202"/>
      <c r="W60" s="202"/>
      <c r="X60" s="202"/>
      <c r="Y60" s="202"/>
      <c r="Z60" s="202"/>
      <c r="AA60" s="202"/>
      <c r="AB60" s="202"/>
      <c r="AC60" s="202"/>
      <c r="AD60" s="202"/>
      <c r="AE60" s="202"/>
      <c r="AF60" s="202"/>
      <c r="AG60" s="202"/>
      <c r="AH60" s="202"/>
      <c r="AI60" s="202"/>
      <c r="AJ60" s="202"/>
      <c r="AK60" s="202"/>
      <c r="AL60" s="202"/>
      <c r="AM60" s="202"/>
      <c r="AN60" s="202"/>
      <c r="AO60" s="202"/>
      <c r="AP60" s="202"/>
      <c r="AQ60" s="202"/>
      <c r="AR60" s="202"/>
      <c r="AS60" s="202"/>
      <c r="AT60" s="202"/>
      <c r="AU60" s="202"/>
      <c r="AV60" s="202"/>
      <c r="AW60" s="202"/>
      <c r="AX60" s="202"/>
      <c r="AY60" s="202"/>
      <c r="AZ60" s="202"/>
    </row>
    <row r="61" spans="1:52" ht="30" customHeight="1" x14ac:dyDescent="0.25">
      <c r="A61" s="494" t="s">
        <v>246</v>
      </c>
      <c r="B61" s="493">
        <v>2026</v>
      </c>
      <c r="C61" s="493"/>
      <c r="D61" s="493"/>
      <c r="E61" s="493"/>
      <c r="F61" s="493"/>
      <c r="G61" s="493" t="s">
        <v>198</v>
      </c>
      <c r="H61" s="493"/>
      <c r="I61" s="493"/>
      <c r="J61" s="333"/>
      <c r="K61" s="240"/>
      <c r="L61" s="333">
        <f t="shared" si="4"/>
        <v>0</v>
      </c>
      <c r="M61" s="240"/>
      <c r="N61" s="446"/>
      <c r="O61" s="446"/>
      <c r="P61" s="446"/>
    </row>
    <row r="62" spans="1:52" ht="64.5" customHeight="1" x14ac:dyDescent="0.25">
      <c r="A62" s="494"/>
      <c r="B62" s="290" t="s">
        <v>0</v>
      </c>
      <c r="C62" s="290" t="s">
        <v>271</v>
      </c>
      <c r="D62" s="290" t="s">
        <v>270</v>
      </c>
      <c r="E62" s="290" t="s">
        <v>199</v>
      </c>
      <c r="F62" s="290" t="s">
        <v>272</v>
      </c>
      <c r="G62" s="483" t="s">
        <v>200</v>
      </c>
      <c r="H62" s="482" t="s">
        <v>270</v>
      </c>
      <c r="I62" s="290" t="s">
        <v>201</v>
      </c>
      <c r="J62" s="333"/>
      <c r="K62" s="240"/>
      <c r="L62" s="333" t="e">
        <f t="shared" si="4"/>
        <v>#VALUE!</v>
      </c>
      <c r="M62" s="240"/>
      <c r="N62" s="446"/>
      <c r="O62" s="446"/>
      <c r="P62" s="446"/>
    </row>
    <row r="63" spans="1:52" s="14" customFormat="1" ht="74.25" customHeight="1" x14ac:dyDescent="0.25">
      <c r="A63" s="150" t="s">
        <v>34</v>
      </c>
      <c r="B63" s="297" t="s">
        <v>35</v>
      </c>
      <c r="C63" s="452">
        <f>C64+C65</f>
        <v>4678301.75</v>
      </c>
      <c r="D63" s="452">
        <f>D64+D65</f>
        <v>1948572.35</v>
      </c>
      <c r="E63" s="452">
        <f>E64+E65</f>
        <v>2729729.4</v>
      </c>
      <c r="F63" s="375">
        <f t="shared" ref="F63:F71" si="26">D63/C63*100</f>
        <v>41.651275486879399</v>
      </c>
      <c r="G63" s="452">
        <f>G64+G65</f>
        <v>2272892.4</v>
      </c>
      <c r="H63" s="452">
        <f>H64+H65</f>
        <v>1948572.35</v>
      </c>
      <c r="I63" s="452">
        <f t="shared" ref="I63:I75" si="27">H63/G63*100</f>
        <v>85.730954531767551</v>
      </c>
      <c r="J63" s="333">
        <f t="shared" ref="J63:J71" si="28">G63-H63</f>
        <v>324320.04999999981</v>
      </c>
      <c r="K63" s="240">
        <f t="shared" ref="K63:K71" si="29">C63</f>
        <v>4678301.75</v>
      </c>
      <c r="L63" s="333">
        <f t="shared" si="4"/>
        <v>0</v>
      </c>
      <c r="M63" s="240">
        <f t="shared" ref="M63:M71" si="30">K63-L63</f>
        <v>4678301.75</v>
      </c>
      <c r="N63" s="453"/>
      <c r="O63" s="453"/>
      <c r="P63" s="453"/>
      <c r="Q63" s="202"/>
      <c r="R63" s="202"/>
      <c r="S63" s="202"/>
      <c r="T63" s="202"/>
      <c r="U63" s="202"/>
      <c r="V63" s="202"/>
      <c r="W63" s="202"/>
      <c r="X63" s="202"/>
      <c r="Y63" s="202"/>
      <c r="Z63" s="202"/>
      <c r="AA63" s="202"/>
      <c r="AB63" s="202"/>
      <c r="AC63" s="202"/>
      <c r="AD63" s="202"/>
      <c r="AE63" s="202"/>
      <c r="AF63" s="202"/>
      <c r="AG63" s="202"/>
      <c r="AH63" s="202"/>
      <c r="AI63" s="202"/>
      <c r="AJ63" s="202"/>
      <c r="AK63" s="202"/>
      <c r="AL63" s="202"/>
      <c r="AM63" s="202"/>
      <c r="AN63" s="202"/>
      <c r="AO63" s="202"/>
      <c r="AP63" s="202"/>
      <c r="AQ63" s="202"/>
      <c r="AR63" s="202"/>
      <c r="AS63" s="202"/>
      <c r="AT63" s="202"/>
      <c r="AU63" s="202"/>
      <c r="AV63" s="202"/>
      <c r="AW63" s="202"/>
      <c r="AX63" s="202"/>
      <c r="AY63" s="202"/>
      <c r="AZ63" s="202"/>
    </row>
    <row r="64" spans="1:52" s="20" customFormat="1" ht="43.5" customHeight="1" x14ac:dyDescent="0.3">
      <c r="A64" s="23" t="s">
        <v>32</v>
      </c>
      <c r="B64" s="299">
        <v>2260061</v>
      </c>
      <c r="C64" s="450">
        <v>4678301.75</v>
      </c>
      <c r="D64" s="449">
        <f t="shared" ref="D64:D65" si="31">H64</f>
        <v>1948572.35</v>
      </c>
      <c r="E64" s="449">
        <f t="shared" ref="E64:E65" si="32">C64-D64</f>
        <v>2729729.4</v>
      </c>
      <c r="F64" s="339">
        <f t="shared" si="26"/>
        <v>41.651275486879399</v>
      </c>
      <c r="G64" s="449">
        <v>2272892.4</v>
      </c>
      <c r="H64" s="449">
        <v>1948572.35</v>
      </c>
      <c r="I64" s="449">
        <f t="shared" si="27"/>
        <v>85.730954531767551</v>
      </c>
      <c r="J64" s="333">
        <f t="shared" si="28"/>
        <v>324320.04999999981</v>
      </c>
      <c r="K64" s="240">
        <f t="shared" si="29"/>
        <v>4678301.75</v>
      </c>
      <c r="L64" s="333">
        <f t="shared" si="4"/>
        <v>0</v>
      </c>
      <c r="M64" s="240">
        <f t="shared" si="30"/>
        <v>4678301.75</v>
      </c>
      <c r="N64" s="201"/>
      <c r="O64" s="201"/>
      <c r="P64" s="201"/>
      <c r="Q64" s="202"/>
      <c r="R64" s="202"/>
      <c r="S64" s="202"/>
      <c r="T64" s="202"/>
      <c r="U64" s="202"/>
      <c r="V64" s="202"/>
      <c r="W64" s="202"/>
      <c r="X64" s="202"/>
      <c r="Y64" s="202"/>
      <c r="Z64" s="202"/>
      <c r="AA64" s="202"/>
      <c r="AB64" s="202"/>
      <c r="AC64" s="202"/>
      <c r="AD64" s="202"/>
      <c r="AE64" s="202"/>
      <c r="AF64" s="202"/>
      <c r="AG64" s="202"/>
      <c r="AH64" s="202"/>
      <c r="AI64" s="202"/>
      <c r="AJ64" s="202"/>
      <c r="AK64" s="202"/>
      <c r="AL64" s="202"/>
      <c r="AM64" s="202"/>
      <c r="AN64" s="202"/>
      <c r="AO64" s="202"/>
      <c r="AP64" s="202"/>
      <c r="AQ64" s="202"/>
      <c r="AR64" s="202"/>
      <c r="AS64" s="202"/>
      <c r="AT64" s="202"/>
      <c r="AU64" s="202"/>
      <c r="AV64" s="202"/>
      <c r="AW64" s="202"/>
      <c r="AX64" s="202"/>
      <c r="AY64" s="202"/>
      <c r="AZ64" s="202"/>
    </row>
    <row r="65" spans="1:52" s="20" customFormat="1" ht="43.5" customHeight="1" x14ac:dyDescent="0.3">
      <c r="A65" s="23" t="s">
        <v>33</v>
      </c>
      <c r="B65" s="299">
        <v>3420000</v>
      </c>
      <c r="C65" s="450"/>
      <c r="D65" s="449">
        <f t="shared" si="31"/>
        <v>0</v>
      </c>
      <c r="E65" s="449">
        <f t="shared" si="32"/>
        <v>0</v>
      </c>
      <c r="F65" s="339" t="e">
        <f t="shared" si="26"/>
        <v>#DIV/0!</v>
      </c>
      <c r="G65" s="449"/>
      <c r="H65" s="449"/>
      <c r="I65" s="449" t="e">
        <f t="shared" si="27"/>
        <v>#DIV/0!</v>
      </c>
      <c r="J65" s="333">
        <f t="shared" si="28"/>
        <v>0</v>
      </c>
      <c r="K65" s="240">
        <f t="shared" si="29"/>
        <v>0</v>
      </c>
      <c r="L65" s="333">
        <f t="shared" si="4"/>
        <v>0</v>
      </c>
      <c r="M65" s="240">
        <f t="shared" si="30"/>
        <v>0</v>
      </c>
      <c r="N65" s="201"/>
      <c r="O65" s="201"/>
      <c r="P65" s="201"/>
      <c r="Q65" s="202"/>
      <c r="R65" s="202"/>
      <c r="S65" s="202"/>
      <c r="T65" s="202"/>
      <c r="U65" s="202"/>
      <c r="V65" s="202"/>
      <c r="W65" s="202"/>
      <c r="X65" s="202"/>
      <c r="Y65" s="202"/>
      <c r="Z65" s="202"/>
      <c r="AA65" s="202"/>
      <c r="AB65" s="202"/>
      <c r="AC65" s="202"/>
      <c r="AD65" s="202"/>
      <c r="AE65" s="202"/>
      <c r="AF65" s="202"/>
      <c r="AG65" s="202"/>
      <c r="AH65" s="202"/>
      <c r="AI65" s="202"/>
      <c r="AJ65" s="202"/>
      <c r="AK65" s="202"/>
      <c r="AL65" s="202"/>
      <c r="AM65" s="202"/>
      <c r="AN65" s="202"/>
      <c r="AO65" s="202"/>
      <c r="AP65" s="202"/>
      <c r="AQ65" s="202"/>
      <c r="AR65" s="202"/>
      <c r="AS65" s="202"/>
      <c r="AT65" s="202"/>
      <c r="AU65" s="202"/>
      <c r="AV65" s="202"/>
      <c r="AW65" s="202"/>
      <c r="AX65" s="202"/>
      <c r="AY65" s="202"/>
      <c r="AZ65" s="202"/>
    </row>
    <row r="66" spans="1:52" s="14" customFormat="1" ht="93.75" customHeight="1" x14ac:dyDescent="0.25">
      <c r="A66" s="150" t="s">
        <v>36</v>
      </c>
      <c r="B66" s="297" t="s">
        <v>251</v>
      </c>
      <c r="C66" s="452">
        <f>C67+C68</f>
        <v>2345683.2000000002</v>
      </c>
      <c r="D66" s="452">
        <f>D67+D68</f>
        <v>1604671.12</v>
      </c>
      <c r="E66" s="452">
        <f>E67+E68</f>
        <v>741012.08</v>
      </c>
      <c r="F66" s="375">
        <f t="shared" si="26"/>
        <v>68.409541407808177</v>
      </c>
      <c r="G66" s="452">
        <f>G67+G68</f>
        <v>1666560</v>
      </c>
      <c r="H66" s="452">
        <f>H67+H68</f>
        <v>1604671.12</v>
      </c>
      <c r="I66" s="452">
        <f t="shared" si="27"/>
        <v>96.286429531490029</v>
      </c>
      <c r="J66" s="333">
        <f t="shared" si="28"/>
        <v>61888.879999999888</v>
      </c>
      <c r="K66" s="240">
        <f t="shared" si="29"/>
        <v>2345683.2000000002</v>
      </c>
      <c r="L66" s="333">
        <f t="shared" si="4"/>
        <v>0</v>
      </c>
      <c r="M66" s="240">
        <f t="shared" si="30"/>
        <v>2345683.2000000002</v>
      </c>
      <c r="N66" s="453"/>
      <c r="O66" s="453"/>
      <c r="P66" s="453"/>
      <c r="Q66" s="202"/>
      <c r="R66" s="202"/>
      <c r="S66" s="202"/>
      <c r="T66" s="202"/>
      <c r="U66" s="202"/>
      <c r="V66" s="202"/>
      <c r="W66" s="202"/>
      <c r="X66" s="202"/>
      <c r="Y66" s="202"/>
      <c r="Z66" s="202"/>
      <c r="AA66" s="202"/>
      <c r="AB66" s="202"/>
      <c r="AC66" s="202"/>
      <c r="AD66" s="202"/>
      <c r="AE66" s="202"/>
      <c r="AF66" s="202"/>
      <c r="AG66" s="202"/>
      <c r="AH66" s="202"/>
      <c r="AI66" s="202"/>
      <c r="AJ66" s="202"/>
      <c r="AK66" s="202"/>
      <c r="AL66" s="202"/>
      <c r="AM66" s="202"/>
      <c r="AN66" s="202"/>
      <c r="AO66" s="202"/>
      <c r="AP66" s="202"/>
      <c r="AQ66" s="202"/>
      <c r="AR66" s="202"/>
      <c r="AS66" s="202"/>
      <c r="AT66" s="202"/>
      <c r="AU66" s="202"/>
      <c r="AV66" s="202"/>
      <c r="AW66" s="202"/>
      <c r="AX66" s="202"/>
      <c r="AY66" s="202"/>
      <c r="AZ66" s="202"/>
    </row>
    <row r="67" spans="1:52" s="20" customFormat="1" ht="43.5" customHeight="1" x14ac:dyDescent="0.3">
      <c r="A67" s="23" t="s">
        <v>37</v>
      </c>
      <c r="B67" s="299" t="s">
        <v>38</v>
      </c>
      <c r="C67" s="450">
        <v>1801600</v>
      </c>
      <c r="D67" s="449">
        <f t="shared" ref="D67:D68" si="33">H67</f>
        <v>1232502.01</v>
      </c>
      <c r="E67" s="449">
        <f t="shared" ref="E67:E68" si="34">C67-D67</f>
        <v>569097.99</v>
      </c>
      <c r="F67" s="339">
        <f t="shared" si="26"/>
        <v>68.411523645648316</v>
      </c>
      <c r="G67" s="450">
        <v>1280000</v>
      </c>
      <c r="H67" s="450">
        <v>1232502.01</v>
      </c>
      <c r="I67" s="449">
        <f t="shared" si="27"/>
        <v>96.289219531249998</v>
      </c>
      <c r="J67" s="333">
        <f t="shared" si="28"/>
        <v>47497.989999999991</v>
      </c>
      <c r="K67" s="240">
        <f t="shared" si="29"/>
        <v>1801600</v>
      </c>
      <c r="L67" s="333">
        <f t="shared" si="4"/>
        <v>0</v>
      </c>
      <c r="M67" s="240">
        <f t="shared" si="30"/>
        <v>1801600</v>
      </c>
      <c r="N67" s="201"/>
      <c r="O67" s="201"/>
      <c r="P67" s="201"/>
      <c r="Q67" s="202"/>
      <c r="R67" s="202"/>
      <c r="S67" s="202"/>
      <c r="T67" s="202"/>
      <c r="U67" s="202"/>
      <c r="V67" s="202"/>
      <c r="W67" s="202"/>
      <c r="X67" s="202"/>
      <c r="Y67" s="202"/>
      <c r="Z67" s="202"/>
      <c r="AA67" s="202"/>
      <c r="AB67" s="202"/>
      <c r="AC67" s="202"/>
      <c r="AD67" s="202"/>
      <c r="AE67" s="202"/>
      <c r="AF67" s="202"/>
      <c r="AG67" s="202"/>
      <c r="AH67" s="202"/>
      <c r="AI67" s="202"/>
      <c r="AJ67" s="202"/>
      <c r="AK67" s="202"/>
      <c r="AL67" s="202"/>
      <c r="AM67" s="202"/>
      <c r="AN67" s="202"/>
      <c r="AO67" s="202"/>
      <c r="AP67" s="202"/>
      <c r="AQ67" s="202"/>
      <c r="AR67" s="202"/>
      <c r="AS67" s="202"/>
      <c r="AT67" s="202"/>
      <c r="AU67" s="202"/>
      <c r="AV67" s="202"/>
      <c r="AW67" s="202"/>
      <c r="AX67" s="202"/>
      <c r="AY67" s="202"/>
      <c r="AZ67" s="202"/>
    </row>
    <row r="68" spans="1:52" s="20" customFormat="1" ht="53.25" customHeight="1" x14ac:dyDescent="0.3">
      <c r="A68" s="23" t="s">
        <v>166</v>
      </c>
      <c r="B68" s="299" t="s">
        <v>39</v>
      </c>
      <c r="C68" s="450">
        <v>544083.19999999995</v>
      </c>
      <c r="D68" s="449">
        <f t="shared" si="33"/>
        <v>372169.11</v>
      </c>
      <c r="E68" s="449">
        <f t="shared" si="34"/>
        <v>171914.08999999997</v>
      </c>
      <c r="F68" s="339">
        <f t="shared" si="26"/>
        <v>68.402977706350796</v>
      </c>
      <c r="G68" s="450">
        <v>386560</v>
      </c>
      <c r="H68" s="450">
        <v>372169.11</v>
      </c>
      <c r="I68" s="449">
        <f t="shared" si="27"/>
        <v>96.277191121688745</v>
      </c>
      <c r="J68" s="333">
        <f t="shared" si="28"/>
        <v>14390.890000000014</v>
      </c>
      <c r="K68" s="240">
        <f t="shared" si="29"/>
        <v>544083.19999999995</v>
      </c>
      <c r="L68" s="333">
        <f t="shared" ref="L68:L132" si="35">H68-D68</f>
        <v>0</v>
      </c>
      <c r="M68" s="240">
        <f t="shared" si="30"/>
        <v>544083.19999999995</v>
      </c>
      <c r="N68" s="201"/>
      <c r="O68" s="201"/>
      <c r="P68" s="201"/>
      <c r="Q68" s="202"/>
      <c r="R68" s="202"/>
      <c r="S68" s="202"/>
      <c r="T68" s="202"/>
      <c r="U68" s="202"/>
      <c r="V68" s="202"/>
      <c r="W68" s="202"/>
      <c r="X68" s="202"/>
      <c r="Y68" s="202"/>
      <c r="Z68" s="202"/>
      <c r="AA68" s="202"/>
      <c r="AB68" s="202"/>
      <c r="AC68" s="202"/>
      <c r="AD68" s="202"/>
      <c r="AE68" s="202"/>
      <c r="AF68" s="202"/>
      <c r="AG68" s="202"/>
      <c r="AH68" s="202"/>
      <c r="AI68" s="202"/>
      <c r="AJ68" s="202"/>
      <c r="AK68" s="202"/>
      <c r="AL68" s="202"/>
      <c r="AM68" s="202"/>
      <c r="AN68" s="202"/>
      <c r="AO68" s="202"/>
      <c r="AP68" s="202"/>
      <c r="AQ68" s="202"/>
      <c r="AR68" s="202"/>
      <c r="AS68" s="202"/>
      <c r="AT68" s="202"/>
      <c r="AU68" s="202"/>
      <c r="AV68" s="202"/>
      <c r="AW68" s="202"/>
      <c r="AX68" s="202"/>
      <c r="AY68" s="202"/>
      <c r="AZ68" s="202"/>
    </row>
    <row r="69" spans="1:52" s="14" customFormat="1" ht="93.75" customHeight="1" x14ac:dyDescent="0.25">
      <c r="A69" s="150" t="s">
        <v>227</v>
      </c>
      <c r="B69" s="297" t="s">
        <v>245</v>
      </c>
      <c r="C69" s="452">
        <f>C70+C71</f>
        <v>254803.47999999998</v>
      </c>
      <c r="D69" s="452">
        <f>D70+D71</f>
        <v>150294.34</v>
      </c>
      <c r="E69" s="452">
        <f>E70+E71</f>
        <v>104509.13999999998</v>
      </c>
      <c r="F69" s="375">
        <f t="shared" si="26"/>
        <v>58.984414184610046</v>
      </c>
      <c r="G69" s="452">
        <f>G70+G71</f>
        <v>169953.93</v>
      </c>
      <c r="H69" s="452">
        <f>H70+H71</f>
        <v>150294.34</v>
      </c>
      <c r="I69" s="452">
        <f t="shared" si="27"/>
        <v>88.432400474646272</v>
      </c>
      <c r="J69" s="333">
        <f t="shared" si="28"/>
        <v>19659.589999999997</v>
      </c>
      <c r="K69" s="240">
        <f t="shared" si="29"/>
        <v>254803.47999999998</v>
      </c>
      <c r="L69" s="333">
        <f t="shared" si="35"/>
        <v>0</v>
      </c>
      <c r="M69" s="240">
        <f t="shared" si="30"/>
        <v>254803.47999999998</v>
      </c>
      <c r="N69" s="453"/>
      <c r="O69" s="453"/>
      <c r="P69" s="453"/>
      <c r="Q69" s="202"/>
      <c r="R69" s="202"/>
      <c r="S69" s="202"/>
      <c r="T69" s="202"/>
      <c r="U69" s="202"/>
      <c r="V69" s="202"/>
      <c r="W69" s="202"/>
      <c r="X69" s="202"/>
      <c r="Y69" s="202"/>
      <c r="Z69" s="202"/>
      <c r="AA69" s="202"/>
      <c r="AB69" s="202"/>
      <c r="AC69" s="202"/>
      <c r="AD69" s="202"/>
      <c r="AE69" s="202"/>
      <c r="AF69" s="202"/>
      <c r="AG69" s="202"/>
      <c r="AH69" s="202"/>
      <c r="AI69" s="202"/>
      <c r="AJ69" s="202"/>
      <c r="AK69" s="202"/>
      <c r="AL69" s="202"/>
      <c r="AM69" s="202"/>
      <c r="AN69" s="202"/>
      <c r="AO69" s="202"/>
      <c r="AP69" s="202"/>
      <c r="AQ69" s="202"/>
      <c r="AR69" s="202"/>
      <c r="AS69" s="202"/>
      <c r="AT69" s="202"/>
      <c r="AU69" s="202"/>
      <c r="AV69" s="202"/>
      <c r="AW69" s="202"/>
      <c r="AX69" s="202"/>
      <c r="AY69" s="202"/>
      <c r="AZ69" s="202"/>
    </row>
    <row r="70" spans="1:52" s="20" customFormat="1" ht="43.5" customHeight="1" x14ac:dyDescent="0.3">
      <c r="A70" s="23" t="s">
        <v>165</v>
      </c>
      <c r="B70" s="299" t="s">
        <v>38</v>
      </c>
      <c r="C70" s="450">
        <v>195701.61</v>
      </c>
      <c r="D70" s="449">
        <f t="shared" ref="D70:D71" si="36">H70</f>
        <v>115433.44</v>
      </c>
      <c r="E70" s="449">
        <f t="shared" ref="E70:E71" si="37">C70-D70</f>
        <v>80268.169999999984</v>
      </c>
      <c r="F70" s="339">
        <f t="shared" si="26"/>
        <v>58.984409990290828</v>
      </c>
      <c r="G70" s="450">
        <v>130532.98</v>
      </c>
      <c r="H70" s="450">
        <v>115433.44</v>
      </c>
      <c r="I70" s="449">
        <f t="shared" si="27"/>
        <v>88.432394633141769</v>
      </c>
      <c r="J70" s="333">
        <f t="shared" si="28"/>
        <v>15099.539999999994</v>
      </c>
      <c r="K70" s="240">
        <f t="shared" si="29"/>
        <v>195701.61</v>
      </c>
      <c r="L70" s="333">
        <f t="shared" si="35"/>
        <v>0</v>
      </c>
      <c r="M70" s="240">
        <f t="shared" si="30"/>
        <v>195701.61</v>
      </c>
      <c r="N70" s="201"/>
      <c r="O70" s="201"/>
      <c r="P70" s="201"/>
      <c r="Q70" s="202"/>
      <c r="R70" s="202"/>
      <c r="S70" s="202"/>
      <c r="T70" s="202"/>
      <c r="U70" s="202"/>
      <c r="V70" s="202"/>
      <c r="W70" s="202"/>
      <c r="X70" s="202"/>
      <c r="Y70" s="202"/>
      <c r="Z70" s="202"/>
      <c r="AA70" s="202"/>
      <c r="AB70" s="202"/>
      <c r="AC70" s="202"/>
      <c r="AD70" s="202"/>
      <c r="AE70" s="202"/>
      <c r="AF70" s="202"/>
      <c r="AG70" s="202"/>
      <c r="AH70" s="202"/>
      <c r="AI70" s="202"/>
      <c r="AJ70" s="202"/>
      <c r="AK70" s="202"/>
      <c r="AL70" s="202"/>
      <c r="AM70" s="202"/>
      <c r="AN70" s="202"/>
      <c r="AO70" s="202"/>
      <c r="AP70" s="202"/>
      <c r="AQ70" s="202"/>
      <c r="AR70" s="202"/>
      <c r="AS70" s="202"/>
      <c r="AT70" s="202"/>
      <c r="AU70" s="202"/>
      <c r="AV70" s="202"/>
      <c r="AW70" s="202"/>
      <c r="AX70" s="202"/>
      <c r="AY70" s="202"/>
      <c r="AZ70" s="202"/>
    </row>
    <row r="71" spans="1:52" s="20" customFormat="1" ht="53.25" customHeight="1" x14ac:dyDescent="0.3">
      <c r="A71" s="23" t="s">
        <v>166</v>
      </c>
      <c r="B71" s="299" t="s">
        <v>39</v>
      </c>
      <c r="C71" s="450">
        <v>59101.87</v>
      </c>
      <c r="D71" s="449">
        <f t="shared" si="36"/>
        <v>34860.9</v>
      </c>
      <c r="E71" s="449">
        <f t="shared" si="37"/>
        <v>24240.97</v>
      </c>
      <c r="F71" s="339">
        <f t="shared" si="26"/>
        <v>58.984428073088047</v>
      </c>
      <c r="G71" s="450">
        <v>39420.949999999997</v>
      </c>
      <c r="H71" s="450">
        <v>34860.9</v>
      </c>
      <c r="I71" s="449">
        <f t="shared" si="27"/>
        <v>88.432419817381387</v>
      </c>
      <c r="J71" s="333">
        <f t="shared" si="28"/>
        <v>4560.0499999999956</v>
      </c>
      <c r="K71" s="240">
        <f t="shared" si="29"/>
        <v>59101.87</v>
      </c>
      <c r="L71" s="333">
        <f t="shared" si="35"/>
        <v>0</v>
      </c>
      <c r="M71" s="240">
        <f t="shared" si="30"/>
        <v>59101.87</v>
      </c>
      <c r="N71" s="201"/>
      <c r="O71" s="201"/>
      <c r="P71" s="201"/>
      <c r="Q71" s="202"/>
      <c r="R71" s="202"/>
      <c r="S71" s="202"/>
      <c r="T71" s="202"/>
      <c r="U71" s="202"/>
      <c r="V71" s="202"/>
      <c r="W71" s="202"/>
      <c r="X71" s="202"/>
      <c r="Y71" s="202"/>
      <c r="Z71" s="202"/>
      <c r="AA71" s="202"/>
      <c r="AB71" s="202"/>
      <c r="AC71" s="202"/>
      <c r="AD71" s="202"/>
      <c r="AE71" s="202"/>
      <c r="AF71" s="202"/>
      <c r="AG71" s="202"/>
      <c r="AH71" s="202"/>
      <c r="AI71" s="202"/>
      <c r="AJ71" s="202"/>
      <c r="AK71" s="202"/>
      <c r="AL71" s="202"/>
      <c r="AM71" s="202"/>
      <c r="AN71" s="202"/>
      <c r="AO71" s="202"/>
      <c r="AP71" s="202"/>
      <c r="AQ71" s="202"/>
      <c r="AR71" s="202"/>
      <c r="AS71" s="202"/>
      <c r="AT71" s="202"/>
      <c r="AU71" s="202"/>
      <c r="AV71" s="202"/>
      <c r="AW71" s="202"/>
      <c r="AX71" s="202"/>
      <c r="AY71" s="202"/>
      <c r="AZ71" s="202"/>
    </row>
    <row r="72" spans="1:52" s="20" customFormat="1" ht="53.25" customHeight="1" x14ac:dyDescent="0.3">
      <c r="A72" s="326" t="s">
        <v>261</v>
      </c>
      <c r="B72" s="297" t="s">
        <v>260</v>
      </c>
      <c r="C72" s="452">
        <f t="shared" ref="C72:H72" si="38">C73+C74</f>
        <v>78120</v>
      </c>
      <c r="D72" s="452">
        <f t="shared" si="38"/>
        <v>47212.93</v>
      </c>
      <c r="E72" s="452">
        <f t="shared" si="38"/>
        <v>30907.07</v>
      </c>
      <c r="F72" s="452">
        <f t="shared" si="38"/>
        <v>120.87284050772627</v>
      </c>
      <c r="G72" s="452">
        <f t="shared" si="38"/>
        <v>46872</v>
      </c>
      <c r="H72" s="452">
        <f t="shared" si="38"/>
        <v>47212.93</v>
      </c>
      <c r="I72" s="451">
        <f t="shared" si="27"/>
        <v>100.72736388462195</v>
      </c>
      <c r="J72" s="333"/>
      <c r="K72" s="240"/>
      <c r="L72" s="333">
        <f t="shared" si="35"/>
        <v>0</v>
      </c>
      <c r="M72" s="240"/>
      <c r="N72" s="201"/>
      <c r="O72" s="201"/>
      <c r="P72" s="201"/>
      <c r="Q72" s="202"/>
      <c r="R72" s="202"/>
      <c r="S72" s="202"/>
      <c r="T72" s="202"/>
      <c r="U72" s="202"/>
      <c r="V72" s="202"/>
      <c r="W72" s="202"/>
      <c r="X72" s="202"/>
      <c r="Y72" s="202"/>
      <c r="Z72" s="202"/>
      <c r="AA72" s="202"/>
      <c r="AB72" s="202"/>
      <c r="AC72" s="202"/>
      <c r="AD72" s="202"/>
      <c r="AE72" s="202"/>
      <c r="AF72" s="202"/>
      <c r="AG72" s="202"/>
      <c r="AH72" s="202"/>
      <c r="AI72" s="202"/>
      <c r="AJ72" s="202"/>
      <c r="AK72" s="202"/>
      <c r="AL72" s="202"/>
      <c r="AM72" s="202"/>
      <c r="AN72" s="202"/>
      <c r="AO72" s="202"/>
      <c r="AP72" s="202"/>
      <c r="AQ72" s="202"/>
      <c r="AR72" s="202"/>
      <c r="AS72" s="202"/>
      <c r="AT72" s="202"/>
      <c r="AU72" s="202"/>
      <c r="AV72" s="202"/>
      <c r="AW72" s="202"/>
      <c r="AX72" s="202"/>
      <c r="AY72" s="202"/>
      <c r="AZ72" s="202"/>
    </row>
    <row r="73" spans="1:52" s="20" customFormat="1" ht="53.25" customHeight="1" x14ac:dyDescent="0.3">
      <c r="A73" s="23" t="s">
        <v>165</v>
      </c>
      <c r="B73" s="299" t="s">
        <v>38</v>
      </c>
      <c r="C73" s="450">
        <v>60000</v>
      </c>
      <c r="D73" s="449">
        <f t="shared" ref="D73:D74" si="39">H73</f>
        <v>36261.85</v>
      </c>
      <c r="E73" s="449">
        <f t="shared" ref="E73:E74" si="40">C73-D73</f>
        <v>23738.15</v>
      </c>
      <c r="F73" s="339">
        <f t="shared" ref="F73:F74" si="41">D73/C73*100</f>
        <v>60.436416666666659</v>
      </c>
      <c r="G73" s="450">
        <v>36000</v>
      </c>
      <c r="H73" s="450">
        <v>36261.85</v>
      </c>
      <c r="I73" s="449">
        <f t="shared" si="27"/>
        <v>100.72736111111111</v>
      </c>
      <c r="J73" s="333"/>
      <c r="K73" s="240"/>
      <c r="L73" s="333">
        <f t="shared" si="35"/>
        <v>0</v>
      </c>
      <c r="M73" s="240"/>
      <c r="N73" s="201"/>
      <c r="O73" s="201"/>
      <c r="P73" s="201"/>
      <c r="Q73" s="202"/>
      <c r="R73" s="202"/>
      <c r="S73" s="202"/>
      <c r="T73" s="202"/>
      <c r="U73" s="202"/>
      <c r="V73" s="202"/>
      <c r="W73" s="202"/>
      <c r="X73" s="202"/>
      <c r="Y73" s="202"/>
      <c r="Z73" s="202"/>
      <c r="AA73" s="202"/>
      <c r="AB73" s="202"/>
      <c r="AC73" s="202"/>
      <c r="AD73" s="202"/>
      <c r="AE73" s="202"/>
      <c r="AF73" s="202"/>
      <c r="AG73" s="202"/>
      <c r="AH73" s="202"/>
      <c r="AI73" s="202"/>
      <c r="AJ73" s="202"/>
      <c r="AK73" s="202"/>
      <c r="AL73" s="202"/>
      <c r="AM73" s="202"/>
      <c r="AN73" s="202"/>
      <c r="AO73" s="202"/>
      <c r="AP73" s="202"/>
      <c r="AQ73" s="202"/>
      <c r="AR73" s="202"/>
      <c r="AS73" s="202"/>
      <c r="AT73" s="202"/>
      <c r="AU73" s="202"/>
      <c r="AV73" s="202"/>
      <c r="AW73" s="202"/>
      <c r="AX73" s="202"/>
      <c r="AY73" s="202"/>
      <c r="AZ73" s="202"/>
    </row>
    <row r="74" spans="1:52" s="20" customFormat="1" ht="53.25" customHeight="1" x14ac:dyDescent="0.3">
      <c r="A74" s="23" t="s">
        <v>166</v>
      </c>
      <c r="B74" s="299" t="s">
        <v>39</v>
      </c>
      <c r="C74" s="450">
        <v>18120</v>
      </c>
      <c r="D74" s="449">
        <f t="shared" si="39"/>
        <v>10951.08</v>
      </c>
      <c r="E74" s="449">
        <f t="shared" si="40"/>
        <v>7168.92</v>
      </c>
      <c r="F74" s="339">
        <f t="shared" si="41"/>
        <v>60.436423841059607</v>
      </c>
      <c r="G74" s="450">
        <v>10872</v>
      </c>
      <c r="H74" s="450">
        <v>10951.08</v>
      </c>
      <c r="I74" s="449">
        <f t="shared" si="27"/>
        <v>100.72737306843267</v>
      </c>
      <c r="J74" s="333"/>
      <c r="K74" s="240"/>
      <c r="L74" s="333">
        <f t="shared" si="35"/>
        <v>0</v>
      </c>
      <c r="M74" s="240"/>
      <c r="N74" s="201"/>
      <c r="O74" s="201"/>
      <c r="P74" s="201"/>
      <c r="Q74" s="202"/>
      <c r="R74" s="202"/>
      <c r="S74" s="202"/>
      <c r="T74" s="202"/>
      <c r="U74" s="202"/>
      <c r="V74" s="202"/>
      <c r="W74" s="202"/>
      <c r="X74" s="202"/>
      <c r="Y74" s="202"/>
      <c r="Z74" s="202"/>
      <c r="AA74" s="202"/>
      <c r="AB74" s="202"/>
      <c r="AC74" s="202"/>
      <c r="AD74" s="202"/>
      <c r="AE74" s="202"/>
      <c r="AF74" s="202"/>
      <c r="AG74" s="202"/>
      <c r="AH74" s="202"/>
      <c r="AI74" s="202"/>
      <c r="AJ74" s="202"/>
      <c r="AK74" s="202"/>
      <c r="AL74" s="202"/>
      <c r="AM74" s="202"/>
      <c r="AN74" s="202"/>
      <c r="AO74" s="202"/>
      <c r="AP74" s="202"/>
      <c r="AQ74" s="202"/>
      <c r="AR74" s="202"/>
      <c r="AS74" s="202"/>
      <c r="AT74" s="202"/>
      <c r="AU74" s="202"/>
      <c r="AV74" s="202"/>
      <c r="AW74" s="202"/>
      <c r="AX74" s="202"/>
      <c r="AY74" s="202"/>
      <c r="AZ74" s="202"/>
    </row>
    <row r="75" spans="1:52" s="22" customFormat="1" ht="36" customHeight="1" x14ac:dyDescent="0.25">
      <c r="A75" s="78" t="s">
        <v>221</v>
      </c>
      <c r="B75" s="307">
        <v>612</v>
      </c>
      <c r="C75" s="448">
        <f t="shared" ref="C75:H75" si="42">C63+C66+C69+C72</f>
        <v>7356908.4299999997</v>
      </c>
      <c r="D75" s="448">
        <f t="shared" si="42"/>
        <v>3750750.74</v>
      </c>
      <c r="E75" s="448">
        <f t="shared" si="42"/>
        <v>3606157.69</v>
      </c>
      <c r="F75" s="448">
        <f t="shared" si="42"/>
        <v>289.91807158702386</v>
      </c>
      <c r="G75" s="448">
        <f t="shared" si="42"/>
        <v>4156278.33</v>
      </c>
      <c r="H75" s="448">
        <f t="shared" si="42"/>
        <v>3750750.74</v>
      </c>
      <c r="I75" s="448">
        <f t="shared" si="27"/>
        <v>90.243011708987268</v>
      </c>
      <c r="J75" s="333">
        <f>G75-H75</f>
        <v>405527.58999999985</v>
      </c>
      <c r="K75" s="240">
        <f>C75</f>
        <v>7356908.4299999997</v>
      </c>
      <c r="L75" s="333">
        <f t="shared" si="35"/>
        <v>0</v>
      </c>
      <c r="M75" s="240">
        <f>K75-L75</f>
        <v>7356908.4299999997</v>
      </c>
      <c r="N75" s="447"/>
      <c r="O75" s="447"/>
      <c r="P75" s="447"/>
      <c r="Q75" s="202"/>
      <c r="R75" s="202"/>
      <c r="S75" s="202"/>
      <c r="T75" s="202"/>
      <c r="U75" s="202"/>
      <c r="V75" s="202"/>
      <c r="W75" s="202"/>
      <c r="X75" s="202"/>
      <c r="Y75" s="202"/>
      <c r="Z75" s="202"/>
      <c r="AA75" s="202"/>
      <c r="AB75" s="202"/>
      <c r="AC75" s="202"/>
      <c r="AD75" s="202"/>
      <c r="AE75" s="202"/>
      <c r="AF75" s="202"/>
      <c r="AG75" s="202"/>
      <c r="AH75" s="202"/>
      <c r="AI75" s="202"/>
      <c r="AJ75" s="202"/>
      <c r="AK75" s="202"/>
      <c r="AL75" s="202"/>
      <c r="AM75" s="202"/>
      <c r="AN75" s="202"/>
      <c r="AO75" s="202"/>
      <c r="AP75" s="202"/>
      <c r="AQ75" s="202"/>
      <c r="AR75" s="202"/>
      <c r="AS75" s="202"/>
      <c r="AT75" s="202"/>
      <c r="AU75" s="202"/>
      <c r="AV75" s="202"/>
      <c r="AW75" s="202"/>
      <c r="AX75" s="202"/>
      <c r="AY75" s="202"/>
      <c r="AZ75" s="202"/>
    </row>
    <row r="76" spans="1:52" ht="30" customHeight="1" x14ac:dyDescent="0.25">
      <c r="A76" s="494" t="s">
        <v>194</v>
      </c>
      <c r="B76" s="493" t="s">
        <v>273</v>
      </c>
      <c r="C76" s="493"/>
      <c r="D76" s="493"/>
      <c r="E76" s="493"/>
      <c r="F76" s="493"/>
      <c r="G76" s="493" t="s">
        <v>198</v>
      </c>
      <c r="H76" s="493"/>
      <c r="I76" s="493"/>
      <c r="J76" s="333"/>
      <c r="K76" s="240"/>
      <c r="L76" s="333">
        <f t="shared" si="35"/>
        <v>0</v>
      </c>
      <c r="M76" s="240"/>
      <c r="N76" s="446"/>
      <c r="O76" s="446"/>
      <c r="P76" s="446"/>
    </row>
    <row r="77" spans="1:52" ht="64.5" customHeight="1" x14ac:dyDescent="0.25">
      <c r="A77" s="494"/>
      <c r="B77" s="290" t="s">
        <v>0</v>
      </c>
      <c r="C77" s="290" t="s">
        <v>271</v>
      </c>
      <c r="D77" s="290" t="s">
        <v>270</v>
      </c>
      <c r="E77" s="290" t="s">
        <v>199</v>
      </c>
      <c r="F77" s="290" t="s">
        <v>272</v>
      </c>
      <c r="G77" s="483" t="s">
        <v>200</v>
      </c>
      <c r="H77" s="482" t="s">
        <v>270</v>
      </c>
      <c r="I77" s="290" t="s">
        <v>201</v>
      </c>
      <c r="J77" s="333"/>
      <c r="K77" s="240"/>
      <c r="L77" s="333" t="e">
        <f t="shared" si="35"/>
        <v>#VALUE!</v>
      </c>
      <c r="M77" s="240"/>
      <c r="N77" s="446"/>
      <c r="O77" s="446"/>
      <c r="P77" s="446"/>
    </row>
    <row r="78" spans="1:52" s="151" customFormat="1" ht="24" customHeight="1" x14ac:dyDescent="0.3">
      <c r="A78" s="24" t="s">
        <v>147</v>
      </c>
      <c r="B78" s="268" t="s">
        <v>168</v>
      </c>
      <c r="C78" s="445">
        <f>C81+C86+C88+C89+C97+C109+C122+C123+C80</f>
        <v>6658551.1600000001</v>
      </c>
      <c r="D78" s="445">
        <f>D81+D86+D88+D89+D97+D109+D122+D123+D80</f>
        <v>4548005.83</v>
      </c>
      <c r="E78" s="445">
        <f>E81+E86+E88+E89+E97+E109+E122+E123+E80</f>
        <v>2110545.33</v>
      </c>
      <c r="F78" s="389">
        <f t="shared" ref="F78:F121" si="43">D78/C78*100</f>
        <v>68.303234753549603</v>
      </c>
      <c r="G78" s="445">
        <f>G81+G86+G88+G89+G97+G109+G122+G123+G80</f>
        <v>4548005.83</v>
      </c>
      <c r="H78" s="445">
        <f>H81+H86+H88+H89+H97+H109+H122+H123+H80</f>
        <v>4548005.83</v>
      </c>
      <c r="I78" s="445">
        <f t="shared" ref="I78:I141" si="44">H78/G78*100</f>
        <v>100</v>
      </c>
      <c r="J78" s="333">
        <f t="shared" ref="J78:J98" si="45">G78-H78</f>
        <v>0</v>
      </c>
      <c r="K78" s="240">
        <f t="shared" ref="K78:K98" si="46">C78</f>
        <v>6658551.1600000001</v>
      </c>
      <c r="L78" s="333">
        <f t="shared" si="35"/>
        <v>0</v>
      </c>
      <c r="M78" s="240">
        <f t="shared" ref="M78:M98" si="47">K78-L78</f>
        <v>6658551.1600000001</v>
      </c>
      <c r="N78" s="444"/>
      <c r="O78" s="444"/>
      <c r="P78" s="444"/>
      <c r="Q78" s="203"/>
      <c r="R78" s="203"/>
      <c r="S78" s="203"/>
      <c r="T78" s="203"/>
      <c r="U78" s="203"/>
      <c r="V78" s="203"/>
      <c r="W78" s="203"/>
      <c r="X78" s="203"/>
      <c r="Y78" s="203"/>
      <c r="Z78" s="203"/>
      <c r="AA78" s="203"/>
      <c r="AB78" s="203"/>
      <c r="AC78" s="203"/>
      <c r="AD78" s="203"/>
      <c r="AE78" s="203"/>
      <c r="AF78" s="203"/>
      <c r="AG78" s="203"/>
      <c r="AH78" s="203"/>
      <c r="AI78" s="203"/>
      <c r="AJ78" s="203"/>
      <c r="AK78" s="203"/>
      <c r="AL78" s="203"/>
      <c r="AM78" s="203"/>
      <c r="AN78" s="203"/>
      <c r="AO78" s="203"/>
      <c r="AP78" s="203"/>
      <c r="AQ78" s="203"/>
      <c r="AR78" s="203"/>
      <c r="AS78" s="203"/>
      <c r="AT78" s="203"/>
      <c r="AU78" s="203"/>
      <c r="AV78" s="203"/>
      <c r="AW78" s="203"/>
      <c r="AX78" s="203"/>
      <c r="AY78" s="203"/>
      <c r="AZ78" s="203"/>
    </row>
    <row r="79" spans="1:52" s="151" customFormat="1" ht="31.5" customHeight="1" x14ac:dyDescent="0.25">
      <c r="A79" s="91" t="s">
        <v>142</v>
      </c>
      <c r="B79" s="106" t="s">
        <v>257</v>
      </c>
      <c r="C79" s="441">
        <f>C80</f>
        <v>0</v>
      </c>
      <c r="D79" s="441">
        <f>D80</f>
        <v>0</v>
      </c>
      <c r="E79" s="441">
        <f>E80</f>
        <v>0</v>
      </c>
      <c r="F79" s="379" t="e">
        <f t="shared" si="43"/>
        <v>#DIV/0!</v>
      </c>
      <c r="G79" s="441">
        <f>G80</f>
        <v>0</v>
      </c>
      <c r="H79" s="441">
        <f>H80</f>
        <v>0</v>
      </c>
      <c r="I79" s="441" t="e">
        <f t="shared" si="44"/>
        <v>#DIV/0!</v>
      </c>
      <c r="J79" s="333">
        <f t="shared" si="45"/>
        <v>0</v>
      </c>
      <c r="K79" s="240">
        <f t="shared" si="46"/>
        <v>0</v>
      </c>
      <c r="L79" s="333">
        <f t="shared" si="35"/>
        <v>0</v>
      </c>
      <c r="M79" s="240">
        <f t="shared" si="47"/>
        <v>0</v>
      </c>
      <c r="N79" s="443"/>
      <c r="O79" s="443"/>
      <c r="P79" s="443"/>
      <c r="Q79" s="203"/>
      <c r="R79" s="203"/>
      <c r="S79" s="203"/>
      <c r="T79" s="203"/>
      <c r="U79" s="203"/>
      <c r="V79" s="203"/>
      <c r="W79" s="203"/>
      <c r="X79" s="203"/>
      <c r="Y79" s="203"/>
      <c r="Z79" s="203"/>
      <c r="AA79" s="203"/>
      <c r="AB79" s="203"/>
      <c r="AC79" s="203"/>
      <c r="AD79" s="203"/>
      <c r="AE79" s="203"/>
      <c r="AF79" s="203"/>
      <c r="AG79" s="203"/>
      <c r="AH79" s="203"/>
      <c r="AI79" s="203"/>
      <c r="AJ79" s="203"/>
      <c r="AK79" s="203"/>
      <c r="AL79" s="203"/>
      <c r="AM79" s="203"/>
      <c r="AN79" s="203"/>
      <c r="AO79" s="203"/>
      <c r="AP79" s="203"/>
      <c r="AQ79" s="203"/>
      <c r="AR79" s="203"/>
      <c r="AS79" s="203"/>
      <c r="AT79" s="203"/>
      <c r="AU79" s="203"/>
      <c r="AV79" s="203"/>
      <c r="AW79" s="203"/>
      <c r="AX79" s="203"/>
      <c r="AY79" s="203"/>
      <c r="AZ79" s="203"/>
    </row>
    <row r="80" spans="1:52" s="27" customFormat="1" ht="52.5" customHeight="1" x14ac:dyDescent="0.3">
      <c r="A80" s="79" t="s">
        <v>136</v>
      </c>
      <c r="B80" s="105" t="s">
        <v>135</v>
      </c>
      <c r="C80" s="442"/>
      <c r="D80" s="368">
        <f>H80</f>
        <v>0</v>
      </c>
      <c r="E80" s="368">
        <f>C80-D80</f>
        <v>0</v>
      </c>
      <c r="F80" s="339" t="e">
        <f>D80/C80*100</f>
        <v>#DIV/0!</v>
      </c>
      <c r="G80" s="368">
        <f>H80</f>
        <v>0</v>
      </c>
      <c r="H80" s="368"/>
      <c r="I80" s="368" t="e">
        <f t="shared" si="44"/>
        <v>#DIV/0!</v>
      </c>
      <c r="J80" s="333">
        <f t="shared" si="45"/>
        <v>0</v>
      </c>
      <c r="K80" s="240">
        <f t="shared" si="46"/>
        <v>0</v>
      </c>
      <c r="L80" s="333">
        <f t="shared" si="35"/>
        <v>0</v>
      </c>
      <c r="M80" s="240">
        <f t="shared" si="47"/>
        <v>0</v>
      </c>
      <c r="N80" s="197"/>
      <c r="O80" s="197"/>
      <c r="P80" s="197"/>
    </row>
    <row r="81" spans="1:52" s="152" customFormat="1" ht="24" customHeight="1" x14ac:dyDescent="0.3">
      <c r="A81" s="91" t="s">
        <v>143</v>
      </c>
      <c r="B81" s="106" t="s">
        <v>134</v>
      </c>
      <c r="C81" s="441">
        <f>SUM(C82:C84)</f>
        <v>29612.880000000001</v>
      </c>
      <c r="D81" s="441">
        <f>SUM(D82:D84)</f>
        <v>12810.18</v>
      </c>
      <c r="E81" s="441">
        <f>SUM(E82:E84)</f>
        <v>16802.7</v>
      </c>
      <c r="F81" s="379">
        <f t="shared" si="43"/>
        <v>43.258811706257546</v>
      </c>
      <c r="G81" s="441">
        <f>SUM(G82:G84)</f>
        <v>12810.18</v>
      </c>
      <c r="H81" s="441">
        <f>SUM(H82:H84)</f>
        <v>12810.18</v>
      </c>
      <c r="I81" s="441">
        <f t="shared" si="44"/>
        <v>100</v>
      </c>
      <c r="J81" s="333">
        <f t="shared" si="45"/>
        <v>0</v>
      </c>
      <c r="K81" s="240">
        <f t="shared" si="46"/>
        <v>29612.880000000001</v>
      </c>
      <c r="L81" s="333">
        <f t="shared" si="35"/>
        <v>0</v>
      </c>
      <c r="M81" s="240">
        <f t="shared" si="47"/>
        <v>29612.880000000001</v>
      </c>
      <c r="N81" s="429"/>
      <c r="O81" s="429"/>
      <c r="P81" s="429"/>
    </row>
    <row r="82" spans="1:52" s="2" customFormat="1" ht="37.5" customHeight="1" x14ac:dyDescent="0.3">
      <c r="A82" s="79" t="s">
        <v>133</v>
      </c>
      <c r="B82" s="105" t="s">
        <v>132</v>
      </c>
      <c r="C82" s="440">
        <v>3900</v>
      </c>
      <c r="D82" s="368">
        <f t="shared" ref="D82:D84" si="48">H82</f>
        <v>2711</v>
      </c>
      <c r="E82" s="368">
        <f t="shared" ref="E82:E84" si="49">C82-D82</f>
        <v>1189</v>
      </c>
      <c r="F82" s="339">
        <f t="shared" si="43"/>
        <v>69.512820512820511</v>
      </c>
      <c r="G82" s="430">
        <f t="shared" ref="G82:G84" si="50">H82</f>
        <v>2711</v>
      </c>
      <c r="H82" s="368">
        <v>2711</v>
      </c>
      <c r="I82" s="368">
        <f t="shared" si="44"/>
        <v>100</v>
      </c>
      <c r="J82" s="333">
        <f t="shared" si="45"/>
        <v>0</v>
      </c>
      <c r="K82" s="240">
        <f t="shared" si="46"/>
        <v>3900</v>
      </c>
      <c r="L82" s="333">
        <f t="shared" si="35"/>
        <v>0</v>
      </c>
      <c r="M82" s="240">
        <f t="shared" si="47"/>
        <v>3900</v>
      </c>
      <c r="N82" s="197"/>
      <c r="O82" s="197"/>
      <c r="P82" s="197"/>
    </row>
    <row r="83" spans="1:52" s="25" customFormat="1" ht="32.25" x14ac:dyDescent="0.3">
      <c r="A83" s="79" t="s">
        <v>40</v>
      </c>
      <c r="B83" s="107">
        <v>2210004</v>
      </c>
      <c r="C83" s="439">
        <v>8400</v>
      </c>
      <c r="D83" s="373">
        <f t="shared" si="48"/>
        <v>0</v>
      </c>
      <c r="E83" s="373">
        <f t="shared" si="49"/>
        <v>8400</v>
      </c>
      <c r="F83" s="339">
        <f t="shared" si="43"/>
        <v>0</v>
      </c>
      <c r="G83" s="373">
        <f t="shared" si="50"/>
        <v>0</v>
      </c>
      <c r="H83" s="373"/>
      <c r="I83" s="373" t="e">
        <f t="shared" si="44"/>
        <v>#DIV/0!</v>
      </c>
      <c r="J83" s="333">
        <f t="shared" si="45"/>
        <v>0</v>
      </c>
      <c r="K83" s="240">
        <f t="shared" si="46"/>
        <v>8400</v>
      </c>
      <c r="L83" s="333">
        <f t="shared" si="35"/>
        <v>0</v>
      </c>
      <c r="M83" s="240">
        <f t="shared" si="47"/>
        <v>8400</v>
      </c>
      <c r="N83" s="205"/>
      <c r="O83" s="205"/>
      <c r="P83" s="205"/>
    </row>
    <row r="84" spans="1:52" s="25" customFormat="1" ht="22.5" customHeight="1" x14ac:dyDescent="0.3">
      <c r="A84" s="79" t="s">
        <v>41</v>
      </c>
      <c r="B84" s="107">
        <v>2210005</v>
      </c>
      <c r="C84" s="439">
        <v>17312.88</v>
      </c>
      <c r="D84" s="373">
        <f t="shared" si="48"/>
        <v>10099.18</v>
      </c>
      <c r="E84" s="373">
        <f t="shared" si="49"/>
        <v>7213.7000000000007</v>
      </c>
      <c r="F84" s="339">
        <f t="shared" si="43"/>
        <v>58.333333333333336</v>
      </c>
      <c r="G84" s="373">
        <f t="shared" si="50"/>
        <v>10099.18</v>
      </c>
      <c r="H84" s="373">
        <v>10099.18</v>
      </c>
      <c r="I84" s="373">
        <f t="shared" si="44"/>
        <v>100</v>
      </c>
      <c r="J84" s="333">
        <f t="shared" si="45"/>
        <v>0</v>
      </c>
      <c r="K84" s="240">
        <f t="shared" si="46"/>
        <v>17312.88</v>
      </c>
      <c r="L84" s="333">
        <f t="shared" si="35"/>
        <v>0</v>
      </c>
      <c r="M84" s="240">
        <f t="shared" si="47"/>
        <v>17312.88</v>
      </c>
      <c r="N84" s="205"/>
      <c r="O84" s="205"/>
      <c r="P84" s="205"/>
    </row>
    <row r="85" spans="1:52" s="25" customFormat="1" ht="22.5" customHeight="1" x14ac:dyDescent="0.3">
      <c r="A85" s="92" t="s">
        <v>148</v>
      </c>
      <c r="B85" s="108">
        <v>222</v>
      </c>
      <c r="C85" s="438">
        <f>C86</f>
        <v>0</v>
      </c>
      <c r="D85" s="438">
        <f>D86</f>
        <v>0</v>
      </c>
      <c r="E85" s="438">
        <f>E86</f>
        <v>0</v>
      </c>
      <c r="F85" s="379" t="e">
        <f t="shared" si="43"/>
        <v>#DIV/0!</v>
      </c>
      <c r="G85" s="438">
        <f>G86</f>
        <v>0</v>
      </c>
      <c r="H85" s="438">
        <f>H86</f>
        <v>0</v>
      </c>
      <c r="I85" s="438" t="e">
        <f t="shared" si="44"/>
        <v>#DIV/0!</v>
      </c>
      <c r="J85" s="333">
        <f t="shared" si="45"/>
        <v>0</v>
      </c>
      <c r="K85" s="240">
        <f t="shared" si="46"/>
        <v>0</v>
      </c>
      <c r="L85" s="333">
        <f t="shared" si="35"/>
        <v>0</v>
      </c>
      <c r="M85" s="240">
        <f t="shared" si="47"/>
        <v>0</v>
      </c>
      <c r="N85" s="437"/>
      <c r="O85" s="437"/>
      <c r="P85" s="437"/>
    </row>
    <row r="86" spans="1:52" s="26" customFormat="1" ht="18.75" customHeight="1" x14ac:dyDescent="0.3">
      <c r="A86" s="79" t="s">
        <v>42</v>
      </c>
      <c r="B86" s="107">
        <v>2220000</v>
      </c>
      <c r="C86" s="434"/>
      <c r="D86" s="373">
        <f>H86</f>
        <v>0</v>
      </c>
      <c r="E86" s="373">
        <f>C86-D86</f>
        <v>0</v>
      </c>
      <c r="F86" s="339" t="e">
        <f>D86/C86*100</f>
        <v>#DIV/0!</v>
      </c>
      <c r="G86" s="373">
        <f>H86</f>
        <v>0</v>
      </c>
      <c r="H86" s="373"/>
      <c r="I86" s="373" t="e">
        <f t="shared" si="44"/>
        <v>#DIV/0!</v>
      </c>
      <c r="J86" s="333">
        <f t="shared" si="45"/>
        <v>0</v>
      </c>
      <c r="K86" s="240">
        <f t="shared" si="46"/>
        <v>0</v>
      </c>
      <c r="L86" s="333">
        <f t="shared" si="35"/>
        <v>0</v>
      </c>
      <c r="M86" s="240">
        <f t="shared" si="47"/>
        <v>0</v>
      </c>
      <c r="N86" s="205"/>
      <c r="O86" s="205"/>
      <c r="P86" s="20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</row>
    <row r="87" spans="1:52" s="26" customFormat="1" ht="18.75" customHeight="1" x14ac:dyDescent="0.3">
      <c r="A87" s="92" t="s">
        <v>149</v>
      </c>
      <c r="B87" s="108">
        <v>226</v>
      </c>
      <c r="C87" s="436">
        <f>C88</f>
        <v>40000</v>
      </c>
      <c r="D87" s="436">
        <f>D88</f>
        <v>8712.5</v>
      </c>
      <c r="E87" s="436">
        <f>E88</f>
        <v>31287.5</v>
      </c>
      <c r="F87" s="379">
        <f t="shared" si="43"/>
        <v>21.78125</v>
      </c>
      <c r="G87" s="436">
        <f>G88</f>
        <v>8712.5</v>
      </c>
      <c r="H87" s="436">
        <f>H88</f>
        <v>8712.5</v>
      </c>
      <c r="I87" s="436">
        <f t="shared" si="44"/>
        <v>100</v>
      </c>
      <c r="J87" s="333">
        <f t="shared" si="45"/>
        <v>0</v>
      </c>
      <c r="K87" s="240">
        <f t="shared" si="46"/>
        <v>40000</v>
      </c>
      <c r="L87" s="333">
        <f t="shared" si="35"/>
        <v>0</v>
      </c>
      <c r="M87" s="240">
        <f t="shared" si="47"/>
        <v>40000</v>
      </c>
      <c r="N87" s="435"/>
      <c r="O87" s="435"/>
      <c r="P87" s="43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  <c r="AZ87" s="25"/>
    </row>
    <row r="88" spans="1:52" s="27" customFormat="1" ht="23.25" customHeight="1" x14ac:dyDescent="0.3">
      <c r="A88" s="79" t="s">
        <v>43</v>
      </c>
      <c r="B88" s="109">
        <v>2260123</v>
      </c>
      <c r="C88" s="434">
        <v>40000</v>
      </c>
      <c r="D88" s="430">
        <f>H88</f>
        <v>8712.5</v>
      </c>
      <c r="E88" s="430">
        <f>C88-D88</f>
        <v>31287.5</v>
      </c>
      <c r="F88" s="339">
        <f>D88/C88*100</f>
        <v>21.78125</v>
      </c>
      <c r="G88" s="430">
        <f>H88</f>
        <v>8712.5</v>
      </c>
      <c r="H88" s="430">
        <v>8712.5</v>
      </c>
      <c r="I88" s="430">
        <f t="shared" si="44"/>
        <v>100</v>
      </c>
      <c r="J88" s="333">
        <f t="shared" si="45"/>
        <v>0</v>
      </c>
      <c r="K88" s="240">
        <f t="shared" si="46"/>
        <v>40000</v>
      </c>
      <c r="L88" s="333">
        <f t="shared" si="35"/>
        <v>0</v>
      </c>
      <c r="M88" s="240">
        <f t="shared" si="47"/>
        <v>40000</v>
      </c>
      <c r="N88" s="197"/>
      <c r="O88" s="197"/>
      <c r="P88" s="197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 s="152" customFormat="1" ht="18.75" customHeight="1" x14ac:dyDescent="0.3">
      <c r="A89" s="93" t="s">
        <v>44</v>
      </c>
      <c r="B89" s="110">
        <v>223</v>
      </c>
      <c r="C89" s="407">
        <f>SUM(C92:C96)</f>
        <v>2590302.6700000004</v>
      </c>
      <c r="D89" s="407">
        <f>SUM(D92:D96)</f>
        <v>1787588.15</v>
      </c>
      <c r="E89" s="407">
        <f>SUM(E92:E96)</f>
        <v>802714.52</v>
      </c>
      <c r="F89" s="379">
        <f t="shared" si="43"/>
        <v>69.010782820989775</v>
      </c>
      <c r="G89" s="407">
        <f>SUM(G92:G96)</f>
        <v>1787588.15</v>
      </c>
      <c r="H89" s="407">
        <f>SUM(H92:H96)</f>
        <v>1787588.15</v>
      </c>
      <c r="I89" s="407">
        <f t="shared" si="44"/>
        <v>100</v>
      </c>
      <c r="J89" s="333">
        <f t="shared" si="45"/>
        <v>0</v>
      </c>
      <c r="K89" s="240">
        <f t="shared" si="46"/>
        <v>2590302.6700000004</v>
      </c>
      <c r="L89" s="333">
        <f t="shared" si="35"/>
        <v>0</v>
      </c>
      <c r="M89" s="240">
        <f t="shared" si="47"/>
        <v>2590302.6700000004</v>
      </c>
      <c r="N89" s="429"/>
      <c r="O89" s="429"/>
      <c r="P89" s="429"/>
      <c r="Q89" s="203"/>
      <c r="R89" s="203"/>
      <c r="S89" s="203"/>
      <c r="T89" s="203"/>
      <c r="U89" s="203"/>
      <c r="V89" s="203"/>
      <c r="W89" s="203"/>
      <c r="X89" s="203"/>
      <c r="Y89" s="203"/>
      <c r="Z89" s="203"/>
      <c r="AA89" s="203"/>
      <c r="AB89" s="203"/>
      <c r="AC89" s="203"/>
      <c r="AD89" s="203"/>
      <c r="AE89" s="203"/>
      <c r="AF89" s="203"/>
      <c r="AG89" s="203"/>
      <c r="AH89" s="203"/>
      <c r="AI89" s="203"/>
      <c r="AJ89" s="203"/>
      <c r="AK89" s="203"/>
      <c r="AL89" s="203"/>
      <c r="AM89" s="203"/>
      <c r="AN89" s="203"/>
      <c r="AO89" s="203"/>
      <c r="AP89" s="203"/>
      <c r="AQ89" s="203"/>
      <c r="AR89" s="203"/>
      <c r="AS89" s="203"/>
      <c r="AT89" s="203"/>
      <c r="AU89" s="203"/>
      <c r="AV89" s="203"/>
      <c r="AW89" s="203"/>
      <c r="AX89" s="203"/>
      <c r="AY89" s="203"/>
      <c r="AZ89" s="203"/>
    </row>
    <row r="90" spans="1:52" s="155" customFormat="1" ht="18.75" customHeight="1" x14ac:dyDescent="0.35">
      <c r="A90" s="153" t="s">
        <v>163</v>
      </c>
      <c r="B90" s="154" t="s">
        <v>150</v>
      </c>
      <c r="C90" s="432">
        <f>C93+C96</f>
        <v>383988.8</v>
      </c>
      <c r="D90" s="432">
        <f>D93+D96</f>
        <v>151628.54999999999</v>
      </c>
      <c r="E90" s="432">
        <f t="shared" ref="E90:E96" si="51">C90-D90</f>
        <v>232360.25</v>
      </c>
      <c r="F90" s="433">
        <f t="shared" si="43"/>
        <v>39.487753288637585</v>
      </c>
      <c r="G90" s="432">
        <f>G93+G96</f>
        <v>151628.54999999999</v>
      </c>
      <c r="H90" s="432">
        <f>H93+H96</f>
        <v>151628.54999999999</v>
      </c>
      <c r="I90" s="432">
        <f t="shared" si="44"/>
        <v>100</v>
      </c>
      <c r="J90" s="333">
        <f t="shared" si="45"/>
        <v>0</v>
      </c>
      <c r="K90" s="240">
        <f t="shared" si="46"/>
        <v>383988.8</v>
      </c>
      <c r="L90" s="333">
        <f t="shared" si="35"/>
        <v>0</v>
      </c>
      <c r="M90" s="240">
        <f t="shared" si="47"/>
        <v>383988.8</v>
      </c>
      <c r="N90" s="431"/>
      <c r="O90" s="431"/>
      <c r="P90" s="431"/>
    </row>
    <row r="91" spans="1:52" s="155" customFormat="1" ht="18.75" customHeight="1" x14ac:dyDescent="0.35">
      <c r="A91" s="153" t="s">
        <v>164</v>
      </c>
      <c r="B91" s="154" t="s">
        <v>151</v>
      </c>
      <c r="C91" s="432">
        <f>C92+C94</f>
        <v>2206313.87</v>
      </c>
      <c r="D91" s="432">
        <f>D92+D94</f>
        <v>1635959.6</v>
      </c>
      <c r="E91" s="432">
        <f t="shared" si="51"/>
        <v>570354.27</v>
      </c>
      <c r="F91" s="433">
        <f t="shared" si="43"/>
        <v>74.148996760828041</v>
      </c>
      <c r="G91" s="432">
        <f>G92+G94</f>
        <v>1635959.6</v>
      </c>
      <c r="H91" s="432">
        <f>H92+H94</f>
        <v>1635959.6</v>
      </c>
      <c r="I91" s="432">
        <f t="shared" si="44"/>
        <v>100</v>
      </c>
      <c r="J91" s="333">
        <f t="shared" si="45"/>
        <v>0</v>
      </c>
      <c r="K91" s="240">
        <f t="shared" si="46"/>
        <v>2206313.87</v>
      </c>
      <c r="L91" s="333">
        <f t="shared" si="35"/>
        <v>0</v>
      </c>
      <c r="M91" s="240">
        <f t="shared" si="47"/>
        <v>2206313.87</v>
      </c>
      <c r="N91" s="431"/>
      <c r="O91" s="431"/>
      <c r="P91" s="431"/>
    </row>
    <row r="92" spans="1:52" s="29" customFormat="1" ht="18.75" x14ac:dyDescent="0.3">
      <c r="A92" s="80" t="s">
        <v>45</v>
      </c>
      <c r="B92" s="172">
        <v>2413010</v>
      </c>
      <c r="C92" s="419">
        <v>1379625.28</v>
      </c>
      <c r="D92" s="430">
        <f t="shared" ref="D92:D96" si="52">H92</f>
        <v>1248529.94</v>
      </c>
      <c r="E92" s="373">
        <f t="shared" si="51"/>
        <v>131095.34000000008</v>
      </c>
      <c r="F92" s="339">
        <f t="shared" si="43"/>
        <v>90.49775747803055</v>
      </c>
      <c r="G92" s="373">
        <f t="shared" ref="G92:G96" si="53">H92</f>
        <v>1248529.94</v>
      </c>
      <c r="H92" s="373">
        <v>1248529.94</v>
      </c>
      <c r="I92" s="373">
        <f t="shared" si="44"/>
        <v>100</v>
      </c>
      <c r="J92" s="333">
        <f t="shared" si="45"/>
        <v>0</v>
      </c>
      <c r="K92" s="240">
        <f t="shared" si="46"/>
        <v>1379625.28</v>
      </c>
      <c r="L92" s="333">
        <f t="shared" si="35"/>
        <v>0</v>
      </c>
      <c r="M92" s="240">
        <f t="shared" si="47"/>
        <v>1379625.28</v>
      </c>
      <c r="N92" s="209"/>
      <c r="O92" s="209"/>
      <c r="P92" s="209"/>
      <c r="Q92" s="32"/>
      <c r="R92" s="32"/>
      <c r="S92" s="32"/>
      <c r="T92" s="32"/>
      <c r="U92" s="32"/>
      <c r="V92" s="32"/>
      <c r="W92" s="32"/>
      <c r="X92" s="206"/>
      <c r="Y92" s="206"/>
      <c r="Z92" s="206"/>
      <c r="AA92" s="206"/>
      <c r="AB92" s="206"/>
      <c r="AC92" s="206"/>
      <c r="AD92" s="206"/>
      <c r="AE92" s="206"/>
      <c r="AF92" s="206"/>
      <c r="AG92" s="206"/>
      <c r="AH92" s="206"/>
      <c r="AI92" s="206"/>
      <c r="AJ92" s="206"/>
      <c r="AK92" s="206"/>
      <c r="AL92" s="206"/>
      <c r="AM92" s="206"/>
      <c r="AN92" s="206"/>
      <c r="AO92" s="206"/>
      <c r="AP92" s="206"/>
      <c r="AQ92" s="206"/>
      <c r="AR92" s="206"/>
      <c r="AS92" s="206"/>
      <c r="AT92" s="206"/>
      <c r="AU92" s="206"/>
      <c r="AV92" s="206"/>
      <c r="AW92" s="206"/>
      <c r="AX92" s="206"/>
      <c r="AY92" s="206"/>
      <c r="AZ92" s="206"/>
    </row>
    <row r="93" spans="1:52" s="29" customFormat="1" ht="18.75" x14ac:dyDescent="0.3">
      <c r="A93" s="80" t="s">
        <v>46</v>
      </c>
      <c r="B93" s="172">
        <v>2413020</v>
      </c>
      <c r="C93" s="419">
        <v>273238.56</v>
      </c>
      <c r="D93" s="430">
        <f t="shared" si="52"/>
        <v>93362.2</v>
      </c>
      <c r="E93" s="373">
        <f t="shared" si="51"/>
        <v>179876.36</v>
      </c>
      <c r="F93" s="339">
        <f t="shared" si="43"/>
        <v>34.168749827989139</v>
      </c>
      <c r="G93" s="373">
        <f t="shared" si="53"/>
        <v>93362.2</v>
      </c>
      <c r="H93" s="373">
        <v>93362.2</v>
      </c>
      <c r="I93" s="373">
        <f t="shared" si="44"/>
        <v>100</v>
      </c>
      <c r="J93" s="333">
        <f t="shared" si="45"/>
        <v>0</v>
      </c>
      <c r="K93" s="240">
        <f t="shared" si="46"/>
        <v>273238.56</v>
      </c>
      <c r="L93" s="333">
        <f t="shared" si="35"/>
        <v>0</v>
      </c>
      <c r="M93" s="240">
        <f t="shared" si="47"/>
        <v>273238.56</v>
      </c>
      <c r="N93" s="209"/>
      <c r="O93" s="209"/>
      <c r="P93" s="209"/>
      <c r="Q93" s="32"/>
      <c r="R93" s="32"/>
      <c r="S93" s="32"/>
      <c r="T93" s="32"/>
      <c r="U93" s="32"/>
      <c r="V93" s="32"/>
      <c r="W93" s="32"/>
      <c r="X93" s="206"/>
      <c r="Y93" s="206"/>
      <c r="Z93" s="206"/>
      <c r="AA93" s="206"/>
      <c r="AB93" s="206"/>
      <c r="AC93" s="206"/>
      <c r="AD93" s="206"/>
      <c r="AE93" s="206"/>
      <c r="AF93" s="206"/>
      <c r="AG93" s="206"/>
      <c r="AH93" s="206"/>
      <c r="AI93" s="206"/>
      <c r="AJ93" s="206"/>
      <c r="AK93" s="206"/>
      <c r="AL93" s="206"/>
      <c r="AM93" s="206"/>
      <c r="AN93" s="206"/>
      <c r="AO93" s="206"/>
      <c r="AP93" s="206"/>
      <c r="AQ93" s="206"/>
      <c r="AR93" s="206"/>
      <c r="AS93" s="206"/>
      <c r="AT93" s="206"/>
      <c r="AU93" s="206"/>
      <c r="AV93" s="206"/>
      <c r="AW93" s="206"/>
      <c r="AX93" s="206"/>
      <c r="AY93" s="206"/>
      <c r="AZ93" s="206"/>
    </row>
    <row r="94" spans="1:52" s="29" customFormat="1" ht="18.75" x14ac:dyDescent="0.3">
      <c r="A94" s="80" t="s">
        <v>47</v>
      </c>
      <c r="B94" s="172">
        <v>2413030</v>
      </c>
      <c r="C94" s="419">
        <v>826688.59</v>
      </c>
      <c r="D94" s="430">
        <f t="shared" si="52"/>
        <v>387429.66000000003</v>
      </c>
      <c r="E94" s="373">
        <f t="shared" si="51"/>
        <v>439258.92999999993</v>
      </c>
      <c r="F94" s="339">
        <f t="shared" si="43"/>
        <v>46.865248255089625</v>
      </c>
      <c r="G94" s="373">
        <f t="shared" si="53"/>
        <v>387429.66000000003</v>
      </c>
      <c r="H94" s="373">
        <v>387429.66000000003</v>
      </c>
      <c r="I94" s="373">
        <f t="shared" si="44"/>
        <v>100</v>
      </c>
      <c r="J94" s="333">
        <f t="shared" si="45"/>
        <v>0</v>
      </c>
      <c r="K94" s="240">
        <f t="shared" si="46"/>
        <v>826688.59</v>
      </c>
      <c r="L94" s="333">
        <f t="shared" si="35"/>
        <v>0</v>
      </c>
      <c r="M94" s="240">
        <f t="shared" si="47"/>
        <v>826688.59</v>
      </c>
      <c r="N94" s="209"/>
      <c r="O94" s="209"/>
      <c r="P94" s="209"/>
      <c r="Q94" s="32"/>
      <c r="R94" s="32"/>
      <c r="S94" s="32"/>
      <c r="T94" s="32"/>
      <c r="U94" s="32"/>
      <c r="V94" s="32"/>
      <c r="W94" s="32"/>
      <c r="X94" s="206"/>
      <c r="Y94" s="206"/>
      <c r="Z94" s="206"/>
      <c r="AA94" s="206"/>
      <c r="AB94" s="206"/>
      <c r="AC94" s="206"/>
      <c r="AD94" s="206"/>
      <c r="AE94" s="206"/>
      <c r="AF94" s="206"/>
      <c r="AG94" s="206"/>
      <c r="AH94" s="206"/>
      <c r="AI94" s="206"/>
      <c r="AJ94" s="206"/>
      <c r="AK94" s="206"/>
      <c r="AL94" s="206"/>
      <c r="AM94" s="206"/>
      <c r="AN94" s="206"/>
      <c r="AO94" s="206"/>
      <c r="AP94" s="206"/>
      <c r="AQ94" s="206"/>
      <c r="AR94" s="206"/>
      <c r="AS94" s="206"/>
      <c r="AT94" s="206"/>
      <c r="AU94" s="206"/>
      <c r="AV94" s="206"/>
      <c r="AW94" s="206"/>
      <c r="AX94" s="206"/>
      <c r="AY94" s="206"/>
      <c r="AZ94" s="206"/>
    </row>
    <row r="95" spans="1:52" s="29" customFormat="1" ht="18.75" x14ac:dyDescent="0.3">
      <c r="A95" s="80" t="s">
        <v>265</v>
      </c>
      <c r="B95" s="172">
        <v>2413040</v>
      </c>
      <c r="C95" s="419"/>
      <c r="D95" s="430">
        <f t="shared" si="52"/>
        <v>0</v>
      </c>
      <c r="E95" s="373">
        <f t="shared" si="51"/>
        <v>0</v>
      </c>
      <c r="F95" s="339" t="e">
        <f t="shared" si="43"/>
        <v>#DIV/0!</v>
      </c>
      <c r="G95" s="373">
        <f t="shared" si="53"/>
        <v>0</v>
      </c>
      <c r="H95" s="373"/>
      <c r="I95" s="373" t="e">
        <f t="shared" si="44"/>
        <v>#DIV/0!</v>
      </c>
      <c r="J95" s="333"/>
      <c r="K95" s="240"/>
      <c r="L95" s="333"/>
      <c r="M95" s="240"/>
      <c r="N95" s="209"/>
      <c r="O95" s="209"/>
      <c r="P95" s="209"/>
      <c r="Q95" s="32"/>
      <c r="R95" s="32"/>
      <c r="S95" s="32"/>
      <c r="T95" s="32"/>
      <c r="U95" s="32"/>
      <c r="V95" s="32"/>
      <c r="W95" s="32"/>
      <c r="X95" s="206"/>
      <c r="Y95" s="206"/>
      <c r="Z95" s="206"/>
      <c r="AA95" s="206"/>
      <c r="AB95" s="206"/>
      <c r="AC95" s="206"/>
      <c r="AD95" s="206"/>
      <c r="AE95" s="206"/>
      <c r="AF95" s="206"/>
      <c r="AG95" s="206"/>
      <c r="AH95" s="206"/>
      <c r="AI95" s="206"/>
      <c r="AJ95" s="206"/>
      <c r="AK95" s="206"/>
      <c r="AL95" s="206"/>
      <c r="AM95" s="206"/>
      <c r="AN95" s="206"/>
      <c r="AO95" s="206"/>
      <c r="AP95" s="206"/>
      <c r="AQ95" s="206"/>
      <c r="AR95" s="206"/>
      <c r="AS95" s="206"/>
      <c r="AT95" s="206"/>
      <c r="AU95" s="206"/>
      <c r="AV95" s="206"/>
      <c r="AW95" s="206"/>
      <c r="AX95" s="206"/>
      <c r="AY95" s="206"/>
      <c r="AZ95" s="206"/>
    </row>
    <row r="96" spans="1:52" s="1" customFormat="1" ht="18.75" x14ac:dyDescent="0.3">
      <c r="A96" s="81" t="s">
        <v>48</v>
      </c>
      <c r="B96" s="172">
        <v>2413050</v>
      </c>
      <c r="C96" s="419">
        <v>110750.24</v>
      </c>
      <c r="D96" s="430">
        <f t="shared" si="52"/>
        <v>58266.35</v>
      </c>
      <c r="E96" s="373">
        <f t="shared" si="51"/>
        <v>52483.890000000007</v>
      </c>
      <c r="F96" s="339">
        <f t="shared" si="43"/>
        <v>52.610585764870578</v>
      </c>
      <c r="G96" s="430">
        <f t="shared" si="53"/>
        <v>58266.35</v>
      </c>
      <c r="H96" s="373">
        <v>58266.35</v>
      </c>
      <c r="I96" s="368">
        <f t="shared" si="44"/>
        <v>100</v>
      </c>
      <c r="J96" s="333">
        <f t="shared" si="45"/>
        <v>0</v>
      </c>
      <c r="K96" s="240">
        <f t="shared" si="46"/>
        <v>110750.24</v>
      </c>
      <c r="L96" s="333">
        <f t="shared" si="35"/>
        <v>0</v>
      </c>
      <c r="M96" s="240">
        <f t="shared" si="47"/>
        <v>110750.24</v>
      </c>
      <c r="N96" s="197"/>
      <c r="O96" s="197"/>
      <c r="P96" s="197"/>
      <c r="Q96" s="2"/>
      <c r="R96" s="2"/>
      <c r="S96" s="2"/>
      <c r="T96" s="2"/>
      <c r="U96" s="2"/>
      <c r="V96" s="2"/>
      <c r="W96" s="2"/>
      <c r="X96" s="207"/>
      <c r="Y96" s="207"/>
      <c r="Z96" s="207"/>
      <c r="AA96" s="207"/>
      <c r="AB96" s="207"/>
      <c r="AC96" s="207"/>
      <c r="AD96" s="207"/>
      <c r="AE96" s="207"/>
      <c r="AF96" s="207"/>
      <c r="AG96" s="207"/>
      <c r="AH96" s="207"/>
      <c r="AI96" s="207"/>
      <c r="AJ96" s="207"/>
      <c r="AK96" s="207"/>
      <c r="AL96" s="207"/>
      <c r="AM96" s="207"/>
      <c r="AN96" s="207"/>
      <c r="AO96" s="207"/>
      <c r="AP96" s="207"/>
      <c r="AQ96" s="207"/>
      <c r="AR96" s="207"/>
      <c r="AS96" s="207"/>
      <c r="AT96" s="207"/>
      <c r="AU96" s="207"/>
      <c r="AV96" s="207"/>
      <c r="AW96" s="207"/>
      <c r="AX96" s="207"/>
      <c r="AY96" s="207"/>
      <c r="AZ96" s="207"/>
    </row>
    <row r="97" spans="1:52" s="31" customFormat="1" ht="27" customHeight="1" x14ac:dyDescent="0.3">
      <c r="A97" s="94" t="s">
        <v>13</v>
      </c>
      <c r="B97" s="110">
        <v>225</v>
      </c>
      <c r="C97" s="407">
        <f>SUM(C98:C108)</f>
        <v>482051.51999999996</v>
      </c>
      <c r="D97" s="407">
        <f>SUM(D98:D108)</f>
        <v>265979.82</v>
      </c>
      <c r="E97" s="407">
        <f>SUM(E98:E108)</f>
        <v>216071.7</v>
      </c>
      <c r="F97" s="379">
        <f t="shared" si="43"/>
        <v>55.17663755110658</v>
      </c>
      <c r="G97" s="407">
        <f>SUM(G98:G108)</f>
        <v>265979.82</v>
      </c>
      <c r="H97" s="407">
        <f>SUM(H98:H108)</f>
        <v>265979.82</v>
      </c>
      <c r="I97" s="407">
        <f t="shared" si="44"/>
        <v>100</v>
      </c>
      <c r="J97" s="333">
        <f t="shared" si="45"/>
        <v>0</v>
      </c>
      <c r="K97" s="240">
        <f t="shared" si="46"/>
        <v>482051.51999999996</v>
      </c>
      <c r="L97" s="333">
        <f t="shared" si="35"/>
        <v>0</v>
      </c>
      <c r="M97" s="240">
        <f t="shared" si="47"/>
        <v>482051.51999999996</v>
      </c>
      <c r="N97" s="429"/>
      <c r="O97" s="429"/>
      <c r="P97" s="429"/>
      <c r="Q97" s="208"/>
      <c r="R97" s="208"/>
      <c r="S97" s="208"/>
      <c r="T97" s="208"/>
      <c r="U97" s="208"/>
      <c r="V97" s="208"/>
      <c r="W97" s="208"/>
      <c r="X97" s="208"/>
      <c r="Y97" s="208"/>
      <c r="Z97" s="208"/>
      <c r="AA97" s="208"/>
      <c r="AB97" s="208"/>
      <c r="AC97" s="208"/>
      <c r="AD97" s="208"/>
      <c r="AE97" s="208"/>
      <c r="AF97" s="208"/>
      <c r="AG97" s="208"/>
      <c r="AH97" s="208"/>
      <c r="AI97" s="208"/>
      <c r="AJ97" s="208"/>
      <c r="AK97" s="208"/>
      <c r="AL97" s="208"/>
      <c r="AM97" s="208"/>
      <c r="AN97" s="208"/>
      <c r="AO97" s="208"/>
      <c r="AP97" s="208"/>
      <c r="AQ97" s="208"/>
      <c r="AR97" s="208"/>
      <c r="AS97" s="208"/>
      <c r="AT97" s="208"/>
      <c r="AU97" s="208"/>
      <c r="AV97" s="208"/>
      <c r="AW97" s="208"/>
      <c r="AX97" s="208"/>
      <c r="AY97" s="208"/>
      <c r="AZ97" s="208"/>
    </row>
    <row r="98" spans="1:52" s="33" customFormat="1" ht="20.25" customHeight="1" x14ac:dyDescent="0.3">
      <c r="A98" s="80" t="s">
        <v>49</v>
      </c>
      <c r="B98" s="172">
        <v>2250001</v>
      </c>
      <c r="C98" s="419">
        <v>32025.599999999999</v>
      </c>
      <c r="D98" s="373">
        <f t="shared" ref="D98:D108" si="54">H98</f>
        <v>18512.210000000003</v>
      </c>
      <c r="E98" s="373">
        <f t="shared" ref="E98:E108" si="55">C98-D98</f>
        <v>13513.389999999996</v>
      </c>
      <c r="F98" s="339">
        <f t="shared" si="43"/>
        <v>57.80441271982415</v>
      </c>
      <c r="G98" s="373">
        <f t="shared" ref="G98:G108" si="56">H98</f>
        <v>18512.210000000003</v>
      </c>
      <c r="H98" s="373">
        <v>18512.210000000003</v>
      </c>
      <c r="I98" s="339">
        <f t="shared" si="44"/>
        <v>100</v>
      </c>
      <c r="J98" s="333">
        <f t="shared" si="45"/>
        <v>0</v>
      </c>
      <c r="K98" s="240">
        <f t="shared" si="46"/>
        <v>32025.599999999999</v>
      </c>
      <c r="L98" s="333">
        <f t="shared" si="35"/>
        <v>0</v>
      </c>
      <c r="M98" s="240">
        <f t="shared" si="47"/>
        <v>32025.599999999999</v>
      </c>
      <c r="N98" s="209"/>
      <c r="O98" s="209"/>
      <c r="P98" s="209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2"/>
    </row>
    <row r="99" spans="1:52" s="33" customFormat="1" ht="20.25" customHeight="1" x14ac:dyDescent="0.3">
      <c r="A99" s="286" t="s">
        <v>247</v>
      </c>
      <c r="B99" s="172">
        <v>2250067</v>
      </c>
      <c r="C99" s="419"/>
      <c r="D99" s="373">
        <f t="shared" si="54"/>
        <v>0</v>
      </c>
      <c r="E99" s="373">
        <f t="shared" si="55"/>
        <v>0</v>
      </c>
      <c r="F99" s="339" t="e">
        <f t="shared" si="43"/>
        <v>#DIV/0!</v>
      </c>
      <c r="G99" s="373">
        <f t="shared" si="56"/>
        <v>0</v>
      </c>
      <c r="H99" s="373"/>
      <c r="I99" s="339" t="e">
        <f t="shared" si="44"/>
        <v>#DIV/0!</v>
      </c>
      <c r="J99" s="333"/>
      <c r="K99" s="240"/>
      <c r="L99" s="333">
        <f t="shared" si="35"/>
        <v>0</v>
      </c>
      <c r="M99" s="240"/>
      <c r="N99" s="209"/>
      <c r="O99" s="209"/>
      <c r="P99" s="209"/>
      <c r="Q99" s="32"/>
      <c r="R99" s="32"/>
      <c r="S99" s="32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32"/>
      <c r="AH99" s="32"/>
      <c r="AI99" s="32"/>
      <c r="AJ99" s="32"/>
      <c r="AK99" s="32"/>
      <c r="AL99" s="32"/>
      <c r="AM99" s="32"/>
      <c r="AN99" s="32"/>
      <c r="AO99" s="32"/>
      <c r="AP99" s="32"/>
      <c r="AQ99" s="32"/>
      <c r="AR99" s="32"/>
      <c r="AS99" s="32"/>
      <c r="AT99" s="32"/>
      <c r="AU99" s="32"/>
      <c r="AV99" s="32"/>
      <c r="AW99" s="32"/>
      <c r="AX99" s="32"/>
      <c r="AY99" s="32"/>
      <c r="AZ99" s="32"/>
    </row>
    <row r="100" spans="1:52" ht="34.5" customHeight="1" x14ac:dyDescent="0.3">
      <c r="A100" s="34" t="s">
        <v>50</v>
      </c>
      <c r="B100" s="173">
        <v>2250106</v>
      </c>
      <c r="C100" s="419">
        <f>259102.77+17100</f>
        <v>276202.77</v>
      </c>
      <c r="D100" s="373">
        <f t="shared" si="54"/>
        <v>146600</v>
      </c>
      <c r="E100" s="373">
        <f t="shared" si="55"/>
        <v>129602.77000000002</v>
      </c>
      <c r="F100" s="339">
        <f t="shared" si="43"/>
        <v>53.07694778006752</v>
      </c>
      <c r="G100" s="368">
        <f t="shared" si="56"/>
        <v>146600</v>
      </c>
      <c r="H100" s="368">
        <v>146600</v>
      </c>
      <c r="I100" s="339">
        <f t="shared" si="44"/>
        <v>100</v>
      </c>
      <c r="J100" s="333">
        <f>G100-H100</f>
        <v>0</v>
      </c>
      <c r="K100" s="240">
        <f>C100</f>
        <v>276202.77</v>
      </c>
      <c r="L100" s="333">
        <f t="shared" si="35"/>
        <v>0</v>
      </c>
      <c r="M100" s="240">
        <f>K100-L100</f>
        <v>276202.77</v>
      </c>
      <c r="N100" s="197"/>
      <c r="O100" s="197"/>
      <c r="P100" s="197"/>
    </row>
    <row r="101" spans="1:52" ht="31.5" x14ac:dyDescent="0.3">
      <c r="A101" s="82" t="s">
        <v>51</v>
      </c>
      <c r="B101" s="172">
        <v>2250123</v>
      </c>
      <c r="C101" s="419">
        <v>43000</v>
      </c>
      <c r="D101" s="373">
        <f t="shared" si="54"/>
        <v>25750</v>
      </c>
      <c r="E101" s="373">
        <f t="shared" si="55"/>
        <v>17250</v>
      </c>
      <c r="F101" s="339">
        <f t="shared" si="43"/>
        <v>59.883720930232556</v>
      </c>
      <c r="G101" s="368">
        <f t="shared" si="56"/>
        <v>25750</v>
      </c>
      <c r="H101" s="368">
        <v>25750</v>
      </c>
      <c r="I101" s="339">
        <f t="shared" si="44"/>
        <v>100</v>
      </c>
      <c r="J101" s="333">
        <f>G101-H101</f>
        <v>0</v>
      </c>
      <c r="K101" s="240">
        <f>C101</f>
        <v>43000</v>
      </c>
      <c r="L101" s="333">
        <f t="shared" si="35"/>
        <v>0</v>
      </c>
      <c r="M101" s="240">
        <f>K101-L101</f>
        <v>43000</v>
      </c>
      <c r="N101" s="197"/>
      <c r="O101" s="197"/>
      <c r="P101" s="197"/>
    </row>
    <row r="102" spans="1:52" ht="36" customHeight="1" x14ac:dyDescent="0.3">
      <c r="A102" s="83" t="s">
        <v>230</v>
      </c>
      <c r="B102" s="172">
        <v>2250127</v>
      </c>
      <c r="C102" s="419"/>
      <c r="D102" s="373">
        <f t="shared" si="54"/>
        <v>0</v>
      </c>
      <c r="E102" s="373">
        <f t="shared" si="55"/>
        <v>0</v>
      </c>
      <c r="F102" s="339" t="e">
        <f t="shared" si="43"/>
        <v>#DIV/0!</v>
      </c>
      <c r="G102" s="368">
        <f t="shared" si="56"/>
        <v>0</v>
      </c>
      <c r="H102" s="368"/>
      <c r="I102" s="339" t="e">
        <f t="shared" si="44"/>
        <v>#DIV/0!</v>
      </c>
      <c r="J102" s="333"/>
      <c r="K102" s="240"/>
      <c r="L102" s="333">
        <f t="shared" si="35"/>
        <v>0</v>
      </c>
      <c r="M102" s="240"/>
      <c r="N102" s="197"/>
      <c r="O102" s="197"/>
      <c r="P102" s="197"/>
    </row>
    <row r="103" spans="1:52" ht="36" customHeight="1" x14ac:dyDescent="0.3">
      <c r="A103" s="83" t="s">
        <v>52</v>
      </c>
      <c r="B103" s="172">
        <v>2250133</v>
      </c>
      <c r="C103" s="419">
        <v>97948.04</v>
      </c>
      <c r="D103" s="373">
        <f t="shared" si="54"/>
        <v>42242.5</v>
      </c>
      <c r="E103" s="373">
        <f t="shared" si="55"/>
        <v>55705.539999999994</v>
      </c>
      <c r="F103" s="339">
        <f t="shared" si="43"/>
        <v>43.127458191098057</v>
      </c>
      <c r="G103" s="368">
        <f t="shared" si="56"/>
        <v>42242.5</v>
      </c>
      <c r="H103" s="368">
        <v>42242.5</v>
      </c>
      <c r="I103" s="339">
        <f t="shared" si="44"/>
        <v>100</v>
      </c>
      <c r="J103" s="333">
        <f t="shared" ref="J103:J112" si="57">G103-H103</f>
        <v>0</v>
      </c>
      <c r="K103" s="240">
        <f t="shared" ref="K103:K112" si="58">C103</f>
        <v>97948.04</v>
      </c>
      <c r="L103" s="333">
        <f t="shared" si="35"/>
        <v>0</v>
      </c>
      <c r="M103" s="240">
        <f t="shared" ref="M103:M112" si="59">K103-L103</f>
        <v>97948.04</v>
      </c>
      <c r="N103" s="197"/>
      <c r="O103" s="197"/>
      <c r="P103" s="197"/>
    </row>
    <row r="104" spans="1:52" s="36" customFormat="1" ht="27" customHeight="1" x14ac:dyDescent="0.3">
      <c r="A104" s="82" t="s">
        <v>53</v>
      </c>
      <c r="B104" s="172">
        <v>2250196</v>
      </c>
      <c r="C104" s="420"/>
      <c r="D104" s="373">
        <f t="shared" si="54"/>
        <v>0</v>
      </c>
      <c r="E104" s="373">
        <f t="shared" si="55"/>
        <v>0</v>
      </c>
      <c r="F104" s="339" t="e">
        <f t="shared" si="43"/>
        <v>#DIV/0!</v>
      </c>
      <c r="G104" s="394">
        <f t="shared" si="56"/>
        <v>0</v>
      </c>
      <c r="H104" s="394"/>
      <c r="I104" s="339" t="e">
        <f t="shared" si="44"/>
        <v>#DIV/0!</v>
      </c>
      <c r="J104" s="333">
        <f t="shared" si="57"/>
        <v>0</v>
      </c>
      <c r="K104" s="240">
        <f t="shared" si="58"/>
        <v>0</v>
      </c>
      <c r="L104" s="333">
        <f t="shared" si="35"/>
        <v>0</v>
      </c>
      <c r="M104" s="240">
        <f t="shared" si="59"/>
        <v>0</v>
      </c>
      <c r="N104" s="210"/>
      <c r="O104" s="210"/>
      <c r="P104" s="210"/>
      <c r="Q104" s="211"/>
      <c r="R104" s="211"/>
      <c r="S104" s="211"/>
      <c r="T104" s="211"/>
      <c r="U104" s="211"/>
      <c r="V104" s="211"/>
      <c r="W104" s="211"/>
      <c r="X104" s="211"/>
      <c r="Y104" s="211"/>
      <c r="Z104" s="211"/>
      <c r="AA104" s="211"/>
      <c r="AB104" s="211"/>
      <c r="AC104" s="211"/>
      <c r="AD104" s="211"/>
      <c r="AE104" s="211"/>
      <c r="AF104" s="211"/>
      <c r="AG104" s="211"/>
      <c r="AH104" s="211"/>
      <c r="AI104" s="211"/>
      <c r="AJ104" s="211"/>
      <c r="AK104" s="211"/>
      <c r="AL104" s="211"/>
      <c r="AM104" s="211"/>
      <c r="AN104" s="211"/>
      <c r="AO104" s="211"/>
      <c r="AP104" s="211"/>
      <c r="AQ104" s="211"/>
      <c r="AR104" s="211"/>
      <c r="AS104" s="211"/>
      <c r="AT104" s="211"/>
      <c r="AU104" s="211"/>
      <c r="AV104" s="211"/>
      <c r="AW104" s="211"/>
      <c r="AX104" s="211"/>
      <c r="AY104" s="211"/>
      <c r="AZ104" s="211"/>
    </row>
    <row r="105" spans="1:52" s="36" customFormat="1" ht="27" customHeight="1" x14ac:dyDescent="0.3">
      <c r="A105" s="82" t="s">
        <v>54</v>
      </c>
      <c r="B105" s="172">
        <v>2250205</v>
      </c>
      <c r="C105" s="420">
        <v>32875.11</v>
      </c>
      <c r="D105" s="373">
        <f t="shared" si="54"/>
        <v>32875.11</v>
      </c>
      <c r="E105" s="373">
        <f t="shared" si="55"/>
        <v>0</v>
      </c>
      <c r="F105" s="339">
        <f t="shared" si="43"/>
        <v>100</v>
      </c>
      <c r="G105" s="394">
        <f t="shared" si="56"/>
        <v>32875.11</v>
      </c>
      <c r="H105" s="394">
        <v>32875.11</v>
      </c>
      <c r="I105" s="339">
        <f t="shared" si="44"/>
        <v>100</v>
      </c>
      <c r="J105" s="333">
        <f t="shared" si="57"/>
        <v>0</v>
      </c>
      <c r="K105" s="240">
        <f t="shared" si="58"/>
        <v>32875.11</v>
      </c>
      <c r="L105" s="333">
        <f t="shared" si="35"/>
        <v>0</v>
      </c>
      <c r="M105" s="240">
        <f t="shared" si="59"/>
        <v>32875.11</v>
      </c>
      <c r="N105" s="210"/>
      <c r="O105" s="210"/>
      <c r="P105" s="210"/>
      <c r="Q105" s="211"/>
      <c r="R105" s="211"/>
      <c r="S105" s="211"/>
      <c r="T105" s="211"/>
      <c r="U105" s="211"/>
      <c r="V105" s="211"/>
      <c r="W105" s="211"/>
      <c r="X105" s="211"/>
      <c r="Y105" s="211"/>
      <c r="Z105" s="211"/>
      <c r="AA105" s="211"/>
      <c r="AB105" s="211"/>
      <c r="AC105" s="211"/>
      <c r="AD105" s="211"/>
      <c r="AE105" s="211"/>
      <c r="AF105" s="211"/>
      <c r="AG105" s="211"/>
      <c r="AH105" s="211"/>
      <c r="AI105" s="211"/>
      <c r="AJ105" s="211"/>
      <c r="AK105" s="211"/>
      <c r="AL105" s="211"/>
      <c r="AM105" s="211"/>
      <c r="AN105" s="211"/>
      <c r="AO105" s="211"/>
      <c r="AP105" s="211"/>
      <c r="AQ105" s="211"/>
      <c r="AR105" s="211"/>
      <c r="AS105" s="211"/>
      <c r="AT105" s="211"/>
      <c r="AU105" s="211"/>
      <c r="AV105" s="211"/>
      <c r="AW105" s="211"/>
      <c r="AX105" s="211"/>
      <c r="AY105" s="211"/>
      <c r="AZ105" s="211"/>
    </row>
    <row r="106" spans="1:52" s="33" customFormat="1" ht="18.75" customHeight="1" x14ac:dyDescent="0.3">
      <c r="A106" s="82" t="s">
        <v>55</v>
      </c>
      <c r="B106" s="172">
        <v>2250336</v>
      </c>
      <c r="C106" s="420"/>
      <c r="D106" s="373">
        <f t="shared" si="54"/>
        <v>0</v>
      </c>
      <c r="E106" s="373">
        <f t="shared" si="55"/>
        <v>0</v>
      </c>
      <c r="F106" s="339" t="e">
        <f t="shared" si="43"/>
        <v>#DIV/0!</v>
      </c>
      <c r="G106" s="373">
        <f t="shared" si="56"/>
        <v>0</v>
      </c>
      <c r="H106" s="373"/>
      <c r="I106" s="339" t="e">
        <f t="shared" si="44"/>
        <v>#DIV/0!</v>
      </c>
      <c r="J106" s="333">
        <f t="shared" si="57"/>
        <v>0</v>
      </c>
      <c r="K106" s="240">
        <f t="shared" si="58"/>
        <v>0</v>
      </c>
      <c r="L106" s="333">
        <f t="shared" si="35"/>
        <v>0</v>
      </c>
      <c r="M106" s="240">
        <f t="shared" si="59"/>
        <v>0</v>
      </c>
      <c r="N106" s="209"/>
      <c r="O106" s="209"/>
      <c r="P106" s="209"/>
      <c r="Q106" s="32"/>
      <c r="R106" s="32"/>
      <c r="S106" s="3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2"/>
      <c r="AO106" s="32"/>
      <c r="AP106" s="32"/>
      <c r="AQ106" s="32"/>
      <c r="AR106" s="32"/>
      <c r="AS106" s="32"/>
      <c r="AT106" s="32"/>
      <c r="AU106" s="32"/>
      <c r="AV106" s="32"/>
      <c r="AW106" s="32"/>
      <c r="AX106" s="32"/>
      <c r="AY106" s="32"/>
      <c r="AZ106" s="32"/>
    </row>
    <row r="107" spans="1:52" ht="66" customHeight="1" x14ac:dyDescent="0.3">
      <c r="A107" s="84" t="s">
        <v>56</v>
      </c>
      <c r="B107" s="174">
        <v>2250469</v>
      </c>
      <c r="C107" s="420"/>
      <c r="D107" s="373">
        <f t="shared" si="54"/>
        <v>0</v>
      </c>
      <c r="E107" s="373">
        <f t="shared" si="55"/>
        <v>0</v>
      </c>
      <c r="F107" s="339" t="e">
        <f t="shared" si="43"/>
        <v>#DIV/0!</v>
      </c>
      <c r="G107" s="368">
        <f t="shared" si="56"/>
        <v>0</v>
      </c>
      <c r="H107" s="368"/>
      <c r="I107" s="339" t="e">
        <f t="shared" si="44"/>
        <v>#DIV/0!</v>
      </c>
      <c r="J107" s="333">
        <f t="shared" si="57"/>
        <v>0</v>
      </c>
      <c r="K107" s="240">
        <f t="shared" si="58"/>
        <v>0</v>
      </c>
      <c r="L107" s="333">
        <f t="shared" si="35"/>
        <v>0</v>
      </c>
      <c r="M107" s="240">
        <f t="shared" si="59"/>
        <v>0</v>
      </c>
      <c r="N107" s="197"/>
      <c r="O107" s="197"/>
      <c r="P107" s="197"/>
    </row>
    <row r="108" spans="1:52" ht="78.75" customHeight="1" x14ac:dyDescent="0.3">
      <c r="A108" s="84" t="s">
        <v>57</v>
      </c>
      <c r="B108" s="175">
        <v>2250471</v>
      </c>
      <c r="C108" s="420"/>
      <c r="D108" s="373">
        <f t="shared" si="54"/>
        <v>0</v>
      </c>
      <c r="E108" s="373">
        <f t="shared" si="55"/>
        <v>0</v>
      </c>
      <c r="F108" s="339" t="e">
        <f t="shared" si="43"/>
        <v>#DIV/0!</v>
      </c>
      <c r="G108" s="368">
        <f t="shared" si="56"/>
        <v>0</v>
      </c>
      <c r="H108" s="368"/>
      <c r="I108" s="339" t="e">
        <f t="shared" si="44"/>
        <v>#DIV/0!</v>
      </c>
      <c r="J108" s="333">
        <f t="shared" si="57"/>
        <v>0</v>
      </c>
      <c r="K108" s="240">
        <f t="shared" si="58"/>
        <v>0</v>
      </c>
      <c r="L108" s="333">
        <f t="shared" si="35"/>
        <v>0</v>
      </c>
      <c r="M108" s="240">
        <f t="shared" si="59"/>
        <v>0</v>
      </c>
      <c r="N108" s="197"/>
      <c r="O108" s="197"/>
      <c r="P108" s="197"/>
    </row>
    <row r="109" spans="1:52" s="26" customFormat="1" ht="25.5" customHeight="1" x14ac:dyDescent="0.3">
      <c r="A109" s="93" t="s">
        <v>15</v>
      </c>
      <c r="B109" s="110">
        <v>226</v>
      </c>
      <c r="C109" s="407">
        <f>SUM(C110:C121)</f>
        <v>3122708.09</v>
      </c>
      <c r="D109" s="407">
        <f>SUM(D110:D121)</f>
        <v>2110217.38</v>
      </c>
      <c r="E109" s="407">
        <f>SUM(E110:E121)</f>
        <v>1012490.71</v>
      </c>
      <c r="F109" s="379">
        <f t="shared" si="43"/>
        <v>67.576517534817029</v>
      </c>
      <c r="G109" s="407">
        <f>SUM(G110:G121)</f>
        <v>2110217.38</v>
      </c>
      <c r="H109" s="407">
        <f>SUM(H110:H121)</f>
        <v>2110217.38</v>
      </c>
      <c r="I109" s="407">
        <f t="shared" si="44"/>
        <v>100</v>
      </c>
      <c r="J109" s="333">
        <f t="shared" si="57"/>
        <v>0</v>
      </c>
      <c r="K109" s="240">
        <f t="shared" si="58"/>
        <v>3122708.09</v>
      </c>
      <c r="L109" s="333">
        <f t="shared" si="35"/>
        <v>0</v>
      </c>
      <c r="M109" s="240">
        <f t="shared" si="59"/>
        <v>3122708.09</v>
      </c>
      <c r="N109" s="212"/>
      <c r="O109" s="212"/>
      <c r="P109" s="212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5"/>
      <c r="AL109" s="25"/>
      <c r="AM109" s="25"/>
      <c r="AN109" s="25"/>
      <c r="AO109" s="25"/>
      <c r="AP109" s="25"/>
      <c r="AQ109" s="25"/>
      <c r="AR109" s="25"/>
      <c r="AS109" s="25"/>
      <c r="AT109" s="25"/>
      <c r="AU109" s="25"/>
      <c r="AV109" s="25"/>
      <c r="AW109" s="25"/>
      <c r="AX109" s="25"/>
      <c r="AY109" s="25"/>
      <c r="AZ109" s="25"/>
    </row>
    <row r="110" spans="1:52" ht="18.75" x14ac:dyDescent="0.3">
      <c r="A110" s="85" t="s">
        <v>58</v>
      </c>
      <c r="B110" s="176">
        <v>2260001</v>
      </c>
      <c r="C110" s="419">
        <v>169479.96</v>
      </c>
      <c r="D110" s="368">
        <f t="shared" ref="D110:D121" si="60">H110</f>
        <v>0</v>
      </c>
      <c r="E110" s="373">
        <f t="shared" ref="E110:E121" si="61">C110-D110</f>
        <v>169479.96</v>
      </c>
      <c r="F110" s="339">
        <f t="shared" si="43"/>
        <v>0</v>
      </c>
      <c r="G110" s="368">
        <f t="shared" ref="G110:G122" si="62">H110</f>
        <v>0</v>
      </c>
      <c r="H110" s="368"/>
      <c r="I110" s="339" t="e">
        <f t="shared" si="44"/>
        <v>#DIV/0!</v>
      </c>
      <c r="J110" s="333">
        <f t="shared" si="57"/>
        <v>0</v>
      </c>
      <c r="K110" s="240">
        <f t="shared" si="58"/>
        <v>169479.96</v>
      </c>
      <c r="L110" s="333">
        <f t="shared" si="35"/>
        <v>0</v>
      </c>
      <c r="M110" s="240">
        <f t="shared" si="59"/>
        <v>169479.96</v>
      </c>
      <c r="N110" s="197"/>
      <c r="O110" s="197"/>
      <c r="P110" s="197"/>
    </row>
    <row r="111" spans="1:52" s="39" customFormat="1" ht="37.5" customHeight="1" x14ac:dyDescent="0.3">
      <c r="A111" s="42" t="s">
        <v>59</v>
      </c>
      <c r="B111" s="176">
        <v>2260013</v>
      </c>
      <c r="C111" s="419"/>
      <c r="D111" s="368">
        <f t="shared" si="60"/>
        <v>0</v>
      </c>
      <c r="E111" s="373">
        <f t="shared" si="61"/>
        <v>0</v>
      </c>
      <c r="F111" s="339" t="e">
        <f t="shared" si="43"/>
        <v>#DIV/0!</v>
      </c>
      <c r="G111" s="373">
        <f t="shared" si="62"/>
        <v>0</v>
      </c>
      <c r="H111" s="373"/>
      <c r="I111" s="339" t="e">
        <f t="shared" si="44"/>
        <v>#DIV/0!</v>
      </c>
      <c r="J111" s="333">
        <f t="shared" si="57"/>
        <v>0</v>
      </c>
      <c r="K111" s="240">
        <f t="shared" si="58"/>
        <v>0</v>
      </c>
      <c r="L111" s="333">
        <f t="shared" si="35"/>
        <v>0</v>
      </c>
      <c r="M111" s="240">
        <f t="shared" si="59"/>
        <v>0</v>
      </c>
      <c r="N111" s="205"/>
      <c r="O111" s="205"/>
      <c r="P111" s="20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5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  <c r="AV111" s="25"/>
      <c r="AW111" s="25"/>
      <c r="AX111" s="25"/>
      <c r="AY111" s="25"/>
      <c r="AZ111" s="25"/>
    </row>
    <row r="112" spans="1:52" s="40" customFormat="1" ht="31.5" x14ac:dyDescent="0.3">
      <c r="A112" s="86" t="s">
        <v>60</v>
      </c>
      <c r="B112" s="177">
        <v>2260041</v>
      </c>
      <c r="C112" s="419">
        <v>28000</v>
      </c>
      <c r="D112" s="368">
        <f t="shared" si="60"/>
        <v>28000</v>
      </c>
      <c r="E112" s="373">
        <f t="shared" si="61"/>
        <v>0</v>
      </c>
      <c r="F112" s="339">
        <f t="shared" si="43"/>
        <v>100</v>
      </c>
      <c r="G112" s="423">
        <f t="shared" si="62"/>
        <v>28000</v>
      </c>
      <c r="H112" s="423">
        <v>28000</v>
      </c>
      <c r="I112" s="339">
        <f t="shared" si="44"/>
        <v>100</v>
      </c>
      <c r="J112" s="333">
        <f t="shared" si="57"/>
        <v>0</v>
      </c>
      <c r="K112" s="240">
        <f t="shared" si="58"/>
        <v>28000</v>
      </c>
      <c r="L112" s="333">
        <f t="shared" si="35"/>
        <v>0</v>
      </c>
      <c r="M112" s="240">
        <f t="shared" si="59"/>
        <v>28000</v>
      </c>
      <c r="N112" s="213"/>
      <c r="O112" s="213"/>
      <c r="P112" s="213"/>
      <c r="Q112" s="214"/>
      <c r="R112" s="214"/>
      <c r="S112" s="214"/>
      <c r="T112" s="214"/>
      <c r="U112" s="214"/>
      <c r="V112" s="214"/>
      <c r="W112" s="214"/>
      <c r="X112" s="214"/>
      <c r="Y112" s="214"/>
      <c r="Z112" s="214"/>
      <c r="AA112" s="214"/>
      <c r="AB112" s="214"/>
      <c r="AC112" s="214"/>
      <c r="AD112" s="214"/>
      <c r="AE112" s="214"/>
      <c r="AF112" s="214"/>
      <c r="AG112" s="214"/>
      <c r="AH112" s="214"/>
      <c r="AI112" s="214"/>
      <c r="AJ112" s="214"/>
      <c r="AK112" s="214"/>
      <c r="AL112" s="214"/>
      <c r="AM112" s="214"/>
      <c r="AN112" s="214"/>
      <c r="AO112" s="214"/>
      <c r="AP112" s="214"/>
      <c r="AQ112" s="214"/>
      <c r="AR112" s="214"/>
      <c r="AS112" s="214"/>
      <c r="AT112" s="214"/>
      <c r="AU112" s="214"/>
      <c r="AV112" s="214"/>
      <c r="AW112" s="214"/>
      <c r="AX112" s="214"/>
      <c r="AY112" s="214"/>
      <c r="AZ112" s="214"/>
    </row>
    <row r="113" spans="1:52" s="40" customFormat="1" ht="32.25" x14ac:dyDescent="0.3">
      <c r="A113" s="41" t="s">
        <v>61</v>
      </c>
      <c r="B113" s="177">
        <v>2260047</v>
      </c>
      <c r="C113" s="427"/>
      <c r="D113" s="368">
        <f t="shared" si="60"/>
        <v>0</v>
      </c>
      <c r="E113" s="373">
        <f t="shared" si="61"/>
        <v>0</v>
      </c>
      <c r="F113" s="339" t="e">
        <f t="shared" si="43"/>
        <v>#DIV/0!</v>
      </c>
      <c r="G113" s="423">
        <f t="shared" si="62"/>
        <v>0</v>
      </c>
      <c r="H113" s="423"/>
      <c r="I113" s="339" t="e">
        <f t="shared" si="44"/>
        <v>#DIV/0!</v>
      </c>
      <c r="J113" s="333"/>
      <c r="K113" s="240"/>
      <c r="L113" s="333">
        <f t="shared" si="35"/>
        <v>0</v>
      </c>
      <c r="M113" s="240"/>
      <c r="N113" s="213"/>
      <c r="O113" s="213"/>
      <c r="P113" s="213"/>
      <c r="Q113" s="214"/>
      <c r="R113" s="214"/>
      <c r="S113" s="214"/>
      <c r="T113" s="214"/>
      <c r="U113" s="214"/>
      <c r="V113" s="214"/>
      <c r="W113" s="214"/>
      <c r="X113" s="214"/>
      <c r="Y113" s="214"/>
      <c r="Z113" s="214"/>
      <c r="AA113" s="214"/>
      <c r="AB113" s="214"/>
      <c r="AC113" s="214"/>
      <c r="AD113" s="214"/>
      <c r="AE113" s="214"/>
      <c r="AF113" s="214"/>
      <c r="AG113" s="214"/>
      <c r="AH113" s="214"/>
      <c r="AI113" s="214"/>
      <c r="AJ113" s="214"/>
      <c r="AK113" s="214"/>
      <c r="AL113" s="214"/>
      <c r="AM113" s="214"/>
      <c r="AN113" s="214"/>
      <c r="AO113" s="214"/>
      <c r="AP113" s="214"/>
      <c r="AQ113" s="214"/>
      <c r="AR113" s="214"/>
      <c r="AS113" s="214"/>
      <c r="AT113" s="214"/>
      <c r="AU113" s="214"/>
      <c r="AV113" s="214"/>
      <c r="AW113" s="214"/>
      <c r="AX113" s="214"/>
      <c r="AY113" s="214"/>
      <c r="AZ113" s="214"/>
    </row>
    <row r="114" spans="1:52" s="66" customFormat="1" ht="39" customHeight="1" x14ac:dyDescent="0.3">
      <c r="A114" s="87" t="s">
        <v>62</v>
      </c>
      <c r="B114" s="111">
        <v>2260061</v>
      </c>
      <c r="C114" s="428">
        <v>2851888.13</v>
      </c>
      <c r="D114" s="368">
        <f t="shared" si="60"/>
        <v>2079217.38</v>
      </c>
      <c r="E114" s="373">
        <f t="shared" si="61"/>
        <v>772670.75</v>
      </c>
      <c r="F114" s="339">
        <f t="shared" si="43"/>
        <v>72.906694976145502</v>
      </c>
      <c r="G114" s="368">
        <f t="shared" si="62"/>
        <v>2079217.38</v>
      </c>
      <c r="H114" s="368">
        <v>2079217.38</v>
      </c>
      <c r="I114" s="339">
        <f t="shared" si="44"/>
        <v>100</v>
      </c>
      <c r="J114" s="333">
        <f>G114-H114</f>
        <v>0</v>
      </c>
      <c r="K114" s="240">
        <f>C114</f>
        <v>2851888.13</v>
      </c>
      <c r="L114" s="333">
        <f t="shared" si="35"/>
        <v>0</v>
      </c>
      <c r="M114" s="240">
        <f>K114-L114</f>
        <v>2851888.13</v>
      </c>
      <c r="N114" s="215"/>
      <c r="O114" s="215"/>
      <c r="P114" s="215"/>
    </row>
    <row r="115" spans="1:52" s="67" customFormat="1" ht="51.75" customHeight="1" x14ac:dyDescent="0.3">
      <c r="A115" s="42" t="s">
        <v>63</v>
      </c>
      <c r="B115" s="178">
        <v>2260102</v>
      </c>
      <c r="C115" s="427"/>
      <c r="D115" s="368">
        <f t="shared" si="60"/>
        <v>0</v>
      </c>
      <c r="E115" s="373">
        <f t="shared" si="61"/>
        <v>0</v>
      </c>
      <c r="F115" s="339" t="e">
        <f t="shared" si="43"/>
        <v>#DIV/0!</v>
      </c>
      <c r="G115" s="368">
        <f t="shared" si="62"/>
        <v>0</v>
      </c>
      <c r="H115" s="368"/>
      <c r="I115" s="339" t="e">
        <f t="shared" si="44"/>
        <v>#DIV/0!</v>
      </c>
      <c r="J115" s="333">
        <f>G115-H115</f>
        <v>0</v>
      </c>
      <c r="K115" s="240">
        <f>C115</f>
        <v>0</v>
      </c>
      <c r="L115" s="333">
        <f t="shared" si="35"/>
        <v>0</v>
      </c>
      <c r="M115" s="240">
        <f>K115-L115</f>
        <v>0</v>
      </c>
      <c r="N115" s="215"/>
      <c r="O115" s="215"/>
      <c r="P115" s="215"/>
      <c r="Q115" s="66"/>
      <c r="R115" s="66"/>
      <c r="S115" s="66"/>
      <c r="T115" s="66"/>
      <c r="U115" s="66"/>
      <c r="V115" s="66"/>
      <c r="W115" s="66"/>
      <c r="X115" s="66"/>
      <c r="Y115" s="66"/>
      <c r="Z115" s="66"/>
      <c r="AA115" s="66"/>
      <c r="AB115" s="66"/>
      <c r="AC115" s="66"/>
      <c r="AD115" s="66"/>
      <c r="AE115" s="66"/>
      <c r="AF115" s="66"/>
      <c r="AG115" s="66"/>
      <c r="AH115" s="66"/>
      <c r="AI115" s="66"/>
      <c r="AJ115" s="66"/>
      <c r="AK115" s="66"/>
      <c r="AL115" s="66"/>
      <c r="AM115" s="66"/>
      <c r="AN115" s="66"/>
      <c r="AO115" s="66"/>
      <c r="AP115" s="66"/>
      <c r="AQ115" s="66"/>
      <c r="AR115" s="66"/>
      <c r="AS115" s="66"/>
      <c r="AT115" s="66"/>
      <c r="AU115" s="66"/>
      <c r="AV115" s="66"/>
      <c r="AW115" s="66"/>
      <c r="AX115" s="66"/>
      <c r="AY115" s="66"/>
      <c r="AZ115" s="66"/>
    </row>
    <row r="116" spans="1:52" s="68" customFormat="1" ht="54.75" customHeight="1" x14ac:dyDescent="0.3">
      <c r="A116" s="42" t="s">
        <v>64</v>
      </c>
      <c r="B116" s="179">
        <v>2260112</v>
      </c>
      <c r="C116" s="419">
        <v>20700</v>
      </c>
      <c r="D116" s="368">
        <f t="shared" si="60"/>
        <v>3000</v>
      </c>
      <c r="E116" s="373">
        <f t="shared" si="61"/>
        <v>17700</v>
      </c>
      <c r="F116" s="339">
        <f t="shared" si="43"/>
        <v>14.492753623188406</v>
      </c>
      <c r="G116" s="394">
        <f t="shared" si="62"/>
        <v>3000</v>
      </c>
      <c r="H116" s="394">
        <v>3000</v>
      </c>
      <c r="I116" s="339">
        <f t="shared" si="44"/>
        <v>100</v>
      </c>
      <c r="J116" s="333">
        <f>G116-H116</f>
        <v>0</v>
      </c>
      <c r="K116" s="240">
        <f>C116</f>
        <v>20700</v>
      </c>
      <c r="L116" s="333">
        <f t="shared" si="35"/>
        <v>0</v>
      </c>
      <c r="M116" s="240">
        <f>K116-L116</f>
        <v>20700</v>
      </c>
      <c r="N116" s="216"/>
      <c r="O116" s="216"/>
      <c r="P116" s="216"/>
      <c r="Q116" s="217"/>
      <c r="R116" s="217"/>
      <c r="S116" s="217"/>
      <c r="T116" s="217"/>
      <c r="U116" s="217"/>
      <c r="V116" s="217"/>
      <c r="W116" s="217"/>
      <c r="X116" s="217"/>
      <c r="Y116" s="217"/>
      <c r="Z116" s="217"/>
      <c r="AA116" s="217"/>
      <c r="AB116" s="217"/>
      <c r="AC116" s="217"/>
      <c r="AD116" s="217"/>
      <c r="AE116" s="217"/>
      <c r="AF116" s="217"/>
      <c r="AG116" s="217"/>
      <c r="AH116" s="217"/>
      <c r="AI116" s="217"/>
      <c r="AJ116" s="217"/>
      <c r="AK116" s="217"/>
      <c r="AL116" s="217"/>
      <c r="AM116" s="217"/>
      <c r="AN116" s="217"/>
      <c r="AO116" s="217"/>
      <c r="AP116" s="217"/>
      <c r="AQ116" s="217"/>
      <c r="AR116" s="217"/>
      <c r="AS116" s="217"/>
      <c r="AT116" s="217"/>
      <c r="AU116" s="217"/>
      <c r="AV116" s="217"/>
      <c r="AW116" s="217"/>
      <c r="AX116" s="217"/>
      <c r="AY116" s="217"/>
      <c r="AZ116" s="217"/>
    </row>
    <row r="117" spans="1:52" s="68" customFormat="1" ht="54.75" customHeight="1" x14ac:dyDescent="0.3">
      <c r="A117" s="42" t="s">
        <v>235</v>
      </c>
      <c r="B117" s="179">
        <v>2260234</v>
      </c>
      <c r="C117" s="420"/>
      <c r="D117" s="368">
        <f t="shared" si="60"/>
        <v>0</v>
      </c>
      <c r="E117" s="373">
        <f t="shared" si="61"/>
        <v>0</v>
      </c>
      <c r="F117" s="339" t="e">
        <f t="shared" si="43"/>
        <v>#DIV/0!</v>
      </c>
      <c r="G117" s="394">
        <f t="shared" si="62"/>
        <v>0</v>
      </c>
      <c r="H117" s="394"/>
      <c r="I117" s="339" t="e">
        <f t="shared" si="44"/>
        <v>#DIV/0!</v>
      </c>
      <c r="J117" s="333"/>
      <c r="K117" s="240"/>
      <c r="L117" s="333">
        <f t="shared" si="35"/>
        <v>0</v>
      </c>
      <c r="M117" s="240"/>
      <c r="N117" s="216"/>
      <c r="O117" s="216"/>
      <c r="P117" s="216"/>
      <c r="Q117" s="217"/>
      <c r="R117" s="217"/>
      <c r="S117" s="217"/>
      <c r="T117" s="217"/>
      <c r="U117" s="217"/>
      <c r="V117" s="217"/>
      <c r="W117" s="217"/>
      <c r="X117" s="217"/>
      <c r="Y117" s="217"/>
      <c r="Z117" s="217"/>
      <c r="AA117" s="217"/>
      <c r="AB117" s="217"/>
      <c r="AC117" s="217"/>
      <c r="AD117" s="217"/>
      <c r="AE117" s="217"/>
      <c r="AF117" s="217"/>
      <c r="AG117" s="217"/>
      <c r="AH117" s="217"/>
      <c r="AI117" s="217"/>
      <c r="AJ117" s="217"/>
      <c r="AK117" s="217"/>
      <c r="AL117" s="217"/>
      <c r="AM117" s="217"/>
      <c r="AN117" s="217"/>
      <c r="AO117" s="217"/>
      <c r="AP117" s="217"/>
      <c r="AQ117" s="217"/>
      <c r="AR117" s="217"/>
      <c r="AS117" s="217"/>
      <c r="AT117" s="217"/>
      <c r="AU117" s="217"/>
      <c r="AV117" s="217"/>
      <c r="AW117" s="217"/>
      <c r="AX117" s="217"/>
      <c r="AY117" s="217"/>
      <c r="AZ117" s="217"/>
    </row>
    <row r="118" spans="1:52" ht="29.25" customHeight="1" x14ac:dyDescent="0.3">
      <c r="A118" s="45" t="s">
        <v>65</v>
      </c>
      <c r="B118" s="180">
        <v>2260512</v>
      </c>
      <c r="C118" s="419"/>
      <c r="D118" s="368">
        <f t="shared" si="60"/>
        <v>0</v>
      </c>
      <c r="E118" s="373">
        <f t="shared" si="61"/>
        <v>0</v>
      </c>
      <c r="F118" s="339" t="e">
        <f t="shared" si="43"/>
        <v>#DIV/0!</v>
      </c>
      <c r="G118" s="368">
        <f t="shared" si="62"/>
        <v>0</v>
      </c>
      <c r="H118" s="368"/>
      <c r="I118" s="339" t="e">
        <f t="shared" si="44"/>
        <v>#DIV/0!</v>
      </c>
      <c r="J118" s="333">
        <f>G118-H118</f>
        <v>0</v>
      </c>
      <c r="K118" s="240">
        <f>C118</f>
        <v>0</v>
      </c>
      <c r="L118" s="333">
        <f t="shared" si="35"/>
        <v>0</v>
      </c>
      <c r="M118" s="240">
        <f>K118-L118</f>
        <v>0</v>
      </c>
      <c r="N118" s="197"/>
      <c r="O118" s="197"/>
      <c r="P118" s="197"/>
    </row>
    <row r="119" spans="1:52" ht="27.75" customHeight="1" x14ac:dyDescent="0.3">
      <c r="A119" s="308" t="s">
        <v>66</v>
      </c>
      <c r="B119" s="180">
        <v>2260520</v>
      </c>
      <c r="C119" s="419"/>
      <c r="D119" s="368">
        <f t="shared" si="60"/>
        <v>0</v>
      </c>
      <c r="E119" s="373">
        <f t="shared" si="61"/>
        <v>0</v>
      </c>
      <c r="F119" s="339" t="e">
        <f t="shared" si="43"/>
        <v>#DIV/0!</v>
      </c>
      <c r="G119" s="368">
        <f t="shared" si="62"/>
        <v>0</v>
      </c>
      <c r="H119" s="368"/>
      <c r="I119" s="339" t="e">
        <f t="shared" si="44"/>
        <v>#DIV/0!</v>
      </c>
      <c r="J119" s="333">
        <f>G119-H119</f>
        <v>0</v>
      </c>
      <c r="K119" s="240">
        <f>C119</f>
        <v>0</v>
      </c>
      <c r="L119" s="333">
        <f t="shared" si="35"/>
        <v>0</v>
      </c>
      <c r="M119" s="240">
        <f>K119-L119</f>
        <v>0</v>
      </c>
      <c r="N119" s="197"/>
      <c r="O119" s="197"/>
      <c r="P119" s="197"/>
    </row>
    <row r="120" spans="1:52" ht="27.75" customHeight="1" x14ac:dyDescent="0.3">
      <c r="A120" s="308" t="s">
        <v>262</v>
      </c>
      <c r="B120" s="180">
        <v>2260051</v>
      </c>
      <c r="C120" s="419"/>
      <c r="D120" s="368">
        <f t="shared" si="60"/>
        <v>0</v>
      </c>
      <c r="E120" s="373">
        <f t="shared" si="61"/>
        <v>0</v>
      </c>
      <c r="F120" s="339" t="e">
        <f t="shared" si="43"/>
        <v>#DIV/0!</v>
      </c>
      <c r="G120" s="368">
        <f t="shared" si="62"/>
        <v>0</v>
      </c>
      <c r="H120" s="368"/>
      <c r="I120" s="339" t="e">
        <f t="shared" si="44"/>
        <v>#DIV/0!</v>
      </c>
      <c r="J120" s="333"/>
      <c r="K120" s="240"/>
      <c r="L120" s="333">
        <f t="shared" si="35"/>
        <v>0</v>
      </c>
      <c r="M120" s="240"/>
      <c r="N120" s="197"/>
      <c r="O120" s="197"/>
      <c r="P120" s="197"/>
    </row>
    <row r="121" spans="1:52" s="46" customFormat="1" ht="26.25" customHeight="1" x14ac:dyDescent="0.3">
      <c r="A121" s="308" t="s">
        <v>67</v>
      </c>
      <c r="B121" s="180">
        <v>2260521</v>
      </c>
      <c r="C121" s="420">
        <v>52640</v>
      </c>
      <c r="D121" s="368">
        <f t="shared" si="60"/>
        <v>0</v>
      </c>
      <c r="E121" s="373">
        <f t="shared" si="61"/>
        <v>52640</v>
      </c>
      <c r="F121" s="339">
        <f t="shared" si="43"/>
        <v>0</v>
      </c>
      <c r="G121" s="393">
        <f t="shared" si="62"/>
        <v>0</v>
      </c>
      <c r="H121" s="393"/>
      <c r="I121" s="339" t="e">
        <f t="shared" si="44"/>
        <v>#DIV/0!</v>
      </c>
      <c r="J121" s="333">
        <f t="shared" ref="J121:J139" si="63">G121-H121</f>
        <v>0</v>
      </c>
      <c r="K121" s="240">
        <f t="shared" ref="K121:K139" si="64">C121</f>
        <v>52640</v>
      </c>
      <c r="L121" s="333">
        <f t="shared" si="35"/>
        <v>0</v>
      </c>
      <c r="M121" s="240">
        <f t="shared" ref="M121:M139" si="65">K121-L121</f>
        <v>52640</v>
      </c>
      <c r="N121" s="218"/>
      <c r="O121" s="218"/>
      <c r="P121" s="218"/>
      <c r="Q121" s="208"/>
      <c r="R121" s="208"/>
      <c r="S121" s="208"/>
      <c r="T121" s="208"/>
      <c r="U121" s="208"/>
      <c r="V121" s="208"/>
      <c r="W121" s="208"/>
      <c r="X121" s="208"/>
      <c r="Y121" s="208"/>
      <c r="Z121" s="208"/>
      <c r="AA121" s="208"/>
      <c r="AB121" s="208"/>
      <c r="AC121" s="208"/>
      <c r="AD121" s="208"/>
      <c r="AE121" s="208"/>
      <c r="AF121" s="208"/>
      <c r="AG121" s="208"/>
      <c r="AH121" s="208"/>
      <c r="AI121" s="208"/>
      <c r="AJ121" s="208"/>
      <c r="AK121" s="208"/>
      <c r="AL121" s="208"/>
      <c r="AM121" s="208"/>
      <c r="AN121" s="208"/>
      <c r="AO121" s="208"/>
      <c r="AP121" s="208"/>
      <c r="AQ121" s="208"/>
      <c r="AR121" s="208"/>
      <c r="AS121" s="208"/>
      <c r="AT121" s="208"/>
      <c r="AU121" s="208"/>
      <c r="AV121" s="208"/>
      <c r="AW121" s="208"/>
      <c r="AX121" s="208"/>
      <c r="AY121" s="208"/>
      <c r="AZ121" s="208"/>
    </row>
    <row r="122" spans="1:52" s="26" customFormat="1" ht="28.5" customHeight="1" x14ac:dyDescent="0.3">
      <c r="A122" s="93" t="s">
        <v>68</v>
      </c>
      <c r="B122" s="112">
        <v>2910000</v>
      </c>
      <c r="C122" s="426">
        <v>825</v>
      </c>
      <c r="D122" s="425">
        <f>H122</f>
        <v>0</v>
      </c>
      <c r="E122" s="425">
        <f t="shared" ref="E122" si="66">C122-D122</f>
        <v>825</v>
      </c>
      <c r="F122" s="379">
        <f>D122/C122*100</f>
        <v>0</v>
      </c>
      <c r="G122" s="425">
        <f t="shared" si="62"/>
        <v>0</v>
      </c>
      <c r="H122" s="425"/>
      <c r="I122" s="425" t="e">
        <f t="shared" si="44"/>
        <v>#DIV/0!</v>
      </c>
      <c r="J122" s="333">
        <f t="shared" si="63"/>
        <v>0</v>
      </c>
      <c r="K122" s="240">
        <f t="shared" si="64"/>
        <v>825</v>
      </c>
      <c r="L122" s="333">
        <f t="shared" si="35"/>
        <v>0</v>
      </c>
      <c r="M122" s="240">
        <f t="shared" si="65"/>
        <v>825</v>
      </c>
      <c r="N122" s="212"/>
      <c r="O122" s="212"/>
      <c r="P122" s="212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5"/>
      <c r="AL122" s="25"/>
      <c r="AM122" s="25"/>
      <c r="AN122" s="25"/>
      <c r="AO122" s="25"/>
      <c r="AP122" s="25"/>
      <c r="AQ122" s="25"/>
      <c r="AR122" s="25"/>
      <c r="AS122" s="25"/>
      <c r="AT122" s="25"/>
      <c r="AU122" s="25"/>
      <c r="AV122" s="25"/>
      <c r="AW122" s="25"/>
      <c r="AX122" s="25"/>
      <c r="AY122" s="25"/>
      <c r="AZ122" s="25"/>
    </row>
    <row r="123" spans="1:52" s="158" customFormat="1" ht="24" customHeight="1" x14ac:dyDescent="0.35">
      <c r="A123" s="156" t="s">
        <v>24</v>
      </c>
      <c r="B123" s="157" t="s">
        <v>159</v>
      </c>
      <c r="C123" s="412">
        <f>C126+C128+C130+C132+C134+C136+C142+C124</f>
        <v>393051</v>
      </c>
      <c r="D123" s="412">
        <f>D126+D128+D130+D132+D134+D136+D142+D124</f>
        <v>362697.8</v>
      </c>
      <c r="E123" s="412">
        <f>E126+E128+E130+E132+E134+E136+E142+E124</f>
        <v>30353.200000000012</v>
      </c>
      <c r="F123" s="409">
        <f t="shared" ref="F123:F142" si="67">D123/C123*100</f>
        <v>92.277541591294764</v>
      </c>
      <c r="G123" s="412">
        <f>G126+G128+G130+G132+G134+G136+G142+G124</f>
        <v>362697.8</v>
      </c>
      <c r="H123" s="412">
        <f>H126+H128+H130+H132+H134+H136+H142+H124</f>
        <v>362697.8</v>
      </c>
      <c r="I123" s="412">
        <f t="shared" si="44"/>
        <v>100</v>
      </c>
      <c r="J123" s="333">
        <f t="shared" si="63"/>
        <v>0</v>
      </c>
      <c r="K123" s="240">
        <f t="shared" si="64"/>
        <v>393051</v>
      </c>
      <c r="L123" s="333">
        <f t="shared" si="35"/>
        <v>0</v>
      </c>
      <c r="M123" s="240">
        <f t="shared" si="65"/>
        <v>393051</v>
      </c>
      <c r="N123" s="219"/>
      <c r="O123" s="219"/>
      <c r="P123" s="219"/>
      <c r="Q123" s="220"/>
      <c r="R123" s="220"/>
      <c r="S123" s="220"/>
      <c r="T123" s="220"/>
      <c r="U123" s="220"/>
      <c r="V123" s="220"/>
      <c r="W123" s="220"/>
      <c r="X123" s="220"/>
      <c r="Y123" s="220"/>
      <c r="Z123" s="220"/>
      <c r="AA123" s="220"/>
      <c r="AB123" s="220"/>
      <c r="AC123" s="220"/>
      <c r="AD123" s="220"/>
      <c r="AE123" s="220"/>
      <c r="AF123" s="220"/>
      <c r="AG123" s="220"/>
      <c r="AH123" s="220"/>
      <c r="AI123" s="220"/>
      <c r="AJ123" s="220"/>
      <c r="AK123" s="220"/>
      <c r="AL123" s="220"/>
      <c r="AM123" s="220"/>
      <c r="AN123" s="220"/>
      <c r="AO123" s="220"/>
      <c r="AP123" s="220"/>
      <c r="AQ123" s="220"/>
      <c r="AR123" s="220"/>
      <c r="AS123" s="220"/>
      <c r="AT123" s="220"/>
      <c r="AU123" s="220"/>
      <c r="AV123" s="220"/>
      <c r="AW123" s="220"/>
      <c r="AX123" s="220"/>
      <c r="AY123" s="220"/>
      <c r="AZ123" s="220"/>
    </row>
    <row r="124" spans="1:52" s="47" customFormat="1" ht="24" customHeight="1" x14ac:dyDescent="0.3">
      <c r="A124" s="94" t="s">
        <v>152</v>
      </c>
      <c r="B124" s="110">
        <v>340</v>
      </c>
      <c r="C124" s="407">
        <f>C125</f>
        <v>0</v>
      </c>
      <c r="D124" s="407">
        <f>D125</f>
        <v>0</v>
      </c>
      <c r="E124" s="407">
        <f>E125</f>
        <v>0</v>
      </c>
      <c r="F124" s="379" t="e">
        <f t="shared" si="67"/>
        <v>#DIV/0!</v>
      </c>
      <c r="G124" s="407">
        <f>G125</f>
        <v>0</v>
      </c>
      <c r="H124" s="407">
        <f>H125</f>
        <v>0</v>
      </c>
      <c r="I124" s="407" t="e">
        <f t="shared" si="44"/>
        <v>#DIV/0!</v>
      </c>
      <c r="J124" s="333">
        <f t="shared" si="63"/>
        <v>0</v>
      </c>
      <c r="K124" s="240">
        <f t="shared" si="64"/>
        <v>0</v>
      </c>
      <c r="L124" s="333">
        <f t="shared" si="35"/>
        <v>0</v>
      </c>
      <c r="M124" s="240">
        <f t="shared" si="65"/>
        <v>0</v>
      </c>
      <c r="N124" s="221"/>
      <c r="O124" s="221"/>
      <c r="P124" s="221"/>
    </row>
    <row r="125" spans="1:52" s="40" customFormat="1" ht="36" customHeight="1" x14ac:dyDescent="0.25">
      <c r="A125" s="41" t="s">
        <v>61</v>
      </c>
      <c r="B125" s="181">
        <v>3400045</v>
      </c>
      <c r="C125" s="424"/>
      <c r="D125" s="423">
        <f>H125</f>
        <v>0</v>
      </c>
      <c r="E125" s="423">
        <f>C125-D125</f>
        <v>0</v>
      </c>
      <c r="F125" s="339" t="e">
        <f>D125/C125*100</f>
        <v>#DIV/0!</v>
      </c>
      <c r="G125" s="423">
        <f>H125</f>
        <v>0</v>
      </c>
      <c r="H125" s="423"/>
      <c r="I125" s="423" t="e">
        <f t="shared" si="44"/>
        <v>#DIV/0!</v>
      </c>
      <c r="J125" s="333">
        <f t="shared" si="63"/>
        <v>0</v>
      </c>
      <c r="K125" s="240">
        <f t="shared" si="64"/>
        <v>0</v>
      </c>
      <c r="L125" s="333">
        <f t="shared" si="35"/>
        <v>0</v>
      </c>
      <c r="M125" s="240">
        <f t="shared" si="65"/>
        <v>0</v>
      </c>
      <c r="N125" s="213"/>
      <c r="O125" s="213"/>
      <c r="P125" s="213"/>
      <c r="Q125" s="214"/>
      <c r="R125" s="214"/>
      <c r="S125" s="214"/>
      <c r="T125" s="214"/>
      <c r="U125" s="214"/>
      <c r="V125" s="214"/>
      <c r="W125" s="214"/>
      <c r="X125" s="214"/>
      <c r="Y125" s="214"/>
      <c r="Z125" s="214"/>
      <c r="AA125" s="214"/>
      <c r="AB125" s="214"/>
      <c r="AC125" s="214"/>
      <c r="AD125" s="214"/>
      <c r="AE125" s="214"/>
      <c r="AF125" s="214"/>
      <c r="AG125" s="214"/>
      <c r="AH125" s="214"/>
      <c r="AI125" s="214"/>
      <c r="AJ125" s="214"/>
      <c r="AK125" s="214"/>
      <c r="AL125" s="214"/>
      <c r="AM125" s="214"/>
      <c r="AN125" s="214"/>
      <c r="AO125" s="214"/>
      <c r="AP125" s="214"/>
      <c r="AQ125" s="214"/>
      <c r="AR125" s="214"/>
      <c r="AS125" s="214"/>
      <c r="AT125" s="214"/>
      <c r="AU125" s="214"/>
      <c r="AV125" s="214"/>
      <c r="AW125" s="214"/>
      <c r="AX125" s="214"/>
      <c r="AY125" s="214"/>
      <c r="AZ125" s="214"/>
    </row>
    <row r="126" spans="1:52" s="47" customFormat="1" ht="31.5" x14ac:dyDescent="0.3">
      <c r="A126" s="94" t="s">
        <v>153</v>
      </c>
      <c r="B126" s="110">
        <v>341</v>
      </c>
      <c r="C126" s="407">
        <f>C127</f>
        <v>30000</v>
      </c>
      <c r="D126" s="407">
        <f>D127</f>
        <v>0</v>
      </c>
      <c r="E126" s="407">
        <f>E127</f>
        <v>30000</v>
      </c>
      <c r="F126" s="379">
        <f t="shared" si="67"/>
        <v>0</v>
      </c>
      <c r="G126" s="407">
        <f>G127</f>
        <v>0</v>
      </c>
      <c r="H126" s="407">
        <f>H127</f>
        <v>0</v>
      </c>
      <c r="I126" s="407" t="e">
        <f t="shared" si="44"/>
        <v>#DIV/0!</v>
      </c>
      <c r="J126" s="333">
        <f t="shared" si="63"/>
        <v>0</v>
      </c>
      <c r="K126" s="240">
        <f t="shared" si="64"/>
        <v>30000</v>
      </c>
      <c r="L126" s="333">
        <f t="shared" si="35"/>
        <v>0</v>
      </c>
      <c r="M126" s="240">
        <f t="shared" si="65"/>
        <v>30000</v>
      </c>
      <c r="N126" s="221"/>
      <c r="O126" s="221"/>
      <c r="P126" s="221"/>
      <c r="Q126" s="208"/>
      <c r="R126" s="208"/>
      <c r="S126" s="208"/>
      <c r="T126" s="208"/>
      <c r="U126" s="208"/>
      <c r="V126" s="208"/>
      <c r="W126" s="208"/>
      <c r="X126" s="208"/>
      <c r="Y126" s="208"/>
      <c r="Z126" s="208"/>
      <c r="AA126" s="208"/>
      <c r="AB126" s="208"/>
      <c r="AC126" s="208"/>
      <c r="AD126" s="208"/>
      <c r="AE126" s="208"/>
      <c r="AF126" s="208"/>
      <c r="AG126" s="208"/>
      <c r="AH126" s="208"/>
      <c r="AI126" s="208"/>
      <c r="AJ126" s="208"/>
      <c r="AK126" s="208"/>
      <c r="AL126" s="208"/>
      <c r="AM126" s="208"/>
      <c r="AN126" s="208"/>
      <c r="AO126" s="208"/>
      <c r="AP126" s="208"/>
      <c r="AQ126" s="208"/>
      <c r="AR126" s="208"/>
      <c r="AS126" s="208"/>
      <c r="AT126" s="208"/>
      <c r="AU126" s="208"/>
      <c r="AV126" s="208"/>
      <c r="AW126" s="208"/>
      <c r="AX126" s="208"/>
      <c r="AY126" s="208"/>
      <c r="AZ126" s="208"/>
    </row>
    <row r="127" spans="1:52" s="33" customFormat="1" ht="31.5" x14ac:dyDescent="0.3">
      <c r="A127" s="80" t="s">
        <v>69</v>
      </c>
      <c r="B127" s="176">
        <v>3410001</v>
      </c>
      <c r="C127" s="419">
        <v>30000</v>
      </c>
      <c r="D127" s="373">
        <f>H127</f>
        <v>0</v>
      </c>
      <c r="E127" s="373">
        <f>C127-D127</f>
        <v>30000</v>
      </c>
      <c r="F127" s="339">
        <f>D127/C127*100</f>
        <v>0</v>
      </c>
      <c r="G127" s="373">
        <f>H127</f>
        <v>0</v>
      </c>
      <c r="H127" s="373"/>
      <c r="I127" s="373" t="e">
        <f t="shared" si="44"/>
        <v>#DIV/0!</v>
      </c>
      <c r="J127" s="333">
        <f t="shared" si="63"/>
        <v>0</v>
      </c>
      <c r="K127" s="240">
        <f t="shared" si="64"/>
        <v>30000</v>
      </c>
      <c r="L127" s="333">
        <f t="shared" si="35"/>
        <v>0</v>
      </c>
      <c r="M127" s="240">
        <f t="shared" si="65"/>
        <v>30000</v>
      </c>
      <c r="N127" s="209"/>
      <c r="O127" s="209"/>
      <c r="P127" s="209"/>
      <c r="Q127" s="32"/>
      <c r="R127" s="3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  <c r="AG127" s="32"/>
      <c r="AH127" s="32"/>
      <c r="AI127" s="32"/>
      <c r="AJ127" s="32"/>
      <c r="AK127" s="32"/>
      <c r="AL127" s="32"/>
      <c r="AM127" s="32"/>
      <c r="AN127" s="32"/>
      <c r="AO127" s="32"/>
      <c r="AP127" s="32"/>
      <c r="AQ127" s="32"/>
      <c r="AR127" s="32"/>
      <c r="AS127" s="32"/>
      <c r="AT127" s="32"/>
      <c r="AU127" s="32"/>
      <c r="AV127" s="32"/>
      <c r="AW127" s="32"/>
      <c r="AX127" s="32"/>
      <c r="AY127" s="32"/>
      <c r="AZ127" s="32"/>
    </row>
    <row r="128" spans="1:52" s="48" customFormat="1" ht="18.75" x14ac:dyDescent="0.3">
      <c r="A128" s="95" t="s">
        <v>154</v>
      </c>
      <c r="B128" s="113">
        <v>342</v>
      </c>
      <c r="C128" s="402">
        <f>C129</f>
        <v>0</v>
      </c>
      <c r="D128" s="402">
        <f>D129</f>
        <v>0</v>
      </c>
      <c r="E128" s="402">
        <f>E129</f>
        <v>0</v>
      </c>
      <c r="F128" s="379" t="e">
        <f t="shared" si="67"/>
        <v>#DIV/0!</v>
      </c>
      <c r="G128" s="402">
        <f>G129</f>
        <v>0</v>
      </c>
      <c r="H128" s="402">
        <f>H129</f>
        <v>0</v>
      </c>
      <c r="I128" s="402" t="e">
        <f t="shared" si="44"/>
        <v>#DIV/0!</v>
      </c>
      <c r="J128" s="333">
        <f t="shared" si="63"/>
        <v>0</v>
      </c>
      <c r="K128" s="240">
        <f t="shared" si="64"/>
        <v>0</v>
      </c>
      <c r="L128" s="333">
        <f t="shared" si="35"/>
        <v>0</v>
      </c>
      <c r="M128" s="240">
        <f t="shared" si="65"/>
        <v>0</v>
      </c>
      <c r="N128" s="212"/>
      <c r="O128" s="212"/>
      <c r="P128" s="212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  <c r="AV128" s="25"/>
      <c r="AW128" s="25"/>
      <c r="AX128" s="25"/>
      <c r="AY128" s="25"/>
      <c r="AZ128" s="25"/>
    </row>
    <row r="129" spans="1:52" s="43" customFormat="1" ht="33" customHeight="1" x14ac:dyDescent="0.3">
      <c r="A129" s="88" t="s">
        <v>70</v>
      </c>
      <c r="B129" s="114">
        <v>3420000</v>
      </c>
      <c r="C129" s="422"/>
      <c r="D129" s="394">
        <f>H129</f>
        <v>0</v>
      </c>
      <c r="E129" s="394">
        <f>C129-D129</f>
        <v>0</v>
      </c>
      <c r="F129" s="339" t="e">
        <f>D129/C129*100</f>
        <v>#DIV/0!</v>
      </c>
      <c r="G129" s="394">
        <f>H129</f>
        <v>0</v>
      </c>
      <c r="H129" s="394"/>
      <c r="I129" s="394" t="e">
        <f t="shared" si="44"/>
        <v>#DIV/0!</v>
      </c>
      <c r="J129" s="333">
        <f t="shared" si="63"/>
        <v>0</v>
      </c>
      <c r="K129" s="240">
        <f t="shared" si="64"/>
        <v>0</v>
      </c>
      <c r="L129" s="333">
        <f t="shared" si="35"/>
        <v>0</v>
      </c>
      <c r="M129" s="240">
        <f t="shared" si="65"/>
        <v>0</v>
      </c>
      <c r="N129" s="222"/>
      <c r="O129" s="222"/>
      <c r="P129" s="222"/>
    </row>
    <row r="130" spans="1:52" s="49" customFormat="1" ht="33" customHeight="1" x14ac:dyDescent="0.3">
      <c r="A130" s="96" t="s">
        <v>155</v>
      </c>
      <c r="B130" s="115">
        <v>343</v>
      </c>
      <c r="C130" s="421">
        <f>C131</f>
        <v>28520</v>
      </c>
      <c r="D130" s="421">
        <f>D131</f>
        <v>28166</v>
      </c>
      <c r="E130" s="421">
        <f>E131</f>
        <v>354</v>
      </c>
      <c r="F130" s="379">
        <f t="shared" si="67"/>
        <v>98.758765778401127</v>
      </c>
      <c r="G130" s="421">
        <f>G131</f>
        <v>28166</v>
      </c>
      <c r="H130" s="421">
        <f>H131</f>
        <v>28166</v>
      </c>
      <c r="I130" s="421">
        <f t="shared" si="44"/>
        <v>100</v>
      </c>
      <c r="J130" s="333">
        <f t="shared" si="63"/>
        <v>0</v>
      </c>
      <c r="K130" s="240">
        <f t="shared" si="64"/>
        <v>28520</v>
      </c>
      <c r="L130" s="333">
        <f t="shared" si="35"/>
        <v>0</v>
      </c>
      <c r="M130" s="240">
        <f t="shared" si="65"/>
        <v>28520</v>
      </c>
      <c r="N130" s="223"/>
      <c r="O130" s="223"/>
      <c r="P130" s="22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3"/>
      <c r="AL130" s="43"/>
      <c r="AM130" s="43"/>
      <c r="AN130" s="43"/>
      <c r="AO130" s="43"/>
      <c r="AP130" s="43"/>
      <c r="AQ130" s="43"/>
      <c r="AR130" s="43"/>
      <c r="AS130" s="43"/>
      <c r="AT130" s="43"/>
      <c r="AU130" s="43"/>
      <c r="AV130" s="43"/>
      <c r="AW130" s="43"/>
      <c r="AX130" s="43"/>
      <c r="AY130" s="43"/>
      <c r="AZ130" s="43"/>
    </row>
    <row r="131" spans="1:52" s="36" customFormat="1" ht="27" customHeight="1" x14ac:dyDescent="0.3">
      <c r="A131" s="80" t="s">
        <v>71</v>
      </c>
      <c r="B131" s="179">
        <v>3430002</v>
      </c>
      <c r="C131" s="419">
        <f>8554+19966</f>
        <v>28520</v>
      </c>
      <c r="D131" s="394">
        <f>H131</f>
        <v>28166</v>
      </c>
      <c r="E131" s="394">
        <f>C131-D131</f>
        <v>354</v>
      </c>
      <c r="F131" s="339">
        <f>D131/C131*100</f>
        <v>98.758765778401127</v>
      </c>
      <c r="G131" s="394">
        <f>H131</f>
        <v>28166</v>
      </c>
      <c r="H131" s="394">
        <v>28166</v>
      </c>
      <c r="I131" s="394">
        <f t="shared" si="44"/>
        <v>100</v>
      </c>
      <c r="J131" s="333">
        <f t="shared" si="63"/>
        <v>0</v>
      </c>
      <c r="K131" s="240">
        <f t="shared" si="64"/>
        <v>28520</v>
      </c>
      <c r="L131" s="333">
        <f t="shared" si="35"/>
        <v>0</v>
      </c>
      <c r="M131" s="240">
        <f t="shared" si="65"/>
        <v>28520</v>
      </c>
      <c r="N131" s="210"/>
      <c r="O131" s="210"/>
      <c r="P131" s="210"/>
      <c r="Q131" s="211"/>
      <c r="R131" s="211"/>
      <c r="S131" s="211"/>
      <c r="T131" s="211"/>
      <c r="U131" s="211"/>
      <c r="V131" s="211"/>
      <c r="W131" s="211"/>
      <c r="X131" s="211"/>
      <c r="Y131" s="211"/>
      <c r="Z131" s="211"/>
      <c r="AA131" s="211"/>
      <c r="AB131" s="211"/>
      <c r="AC131" s="211"/>
      <c r="AD131" s="211"/>
      <c r="AE131" s="211"/>
      <c r="AF131" s="211"/>
      <c r="AG131" s="211"/>
      <c r="AH131" s="211"/>
      <c r="AI131" s="211"/>
      <c r="AJ131" s="211"/>
      <c r="AK131" s="211"/>
      <c r="AL131" s="211"/>
      <c r="AM131" s="211"/>
      <c r="AN131" s="211"/>
      <c r="AO131" s="211"/>
      <c r="AP131" s="211"/>
      <c r="AQ131" s="211"/>
      <c r="AR131" s="211"/>
      <c r="AS131" s="211"/>
      <c r="AT131" s="211"/>
      <c r="AU131" s="211"/>
      <c r="AV131" s="211"/>
      <c r="AW131" s="211"/>
      <c r="AX131" s="211"/>
      <c r="AY131" s="211"/>
      <c r="AZ131" s="211"/>
    </row>
    <row r="132" spans="1:52" s="49" customFormat="1" ht="27" customHeight="1" x14ac:dyDescent="0.3">
      <c r="A132" s="95" t="s">
        <v>156</v>
      </c>
      <c r="B132" s="116">
        <v>344</v>
      </c>
      <c r="C132" s="402">
        <f>C133</f>
        <v>230525</v>
      </c>
      <c r="D132" s="402">
        <f>D133</f>
        <v>230525.8</v>
      </c>
      <c r="E132" s="402">
        <f>E133</f>
        <v>-0.79999999998835847</v>
      </c>
      <c r="F132" s="379">
        <f t="shared" si="67"/>
        <v>100.00034703394425</v>
      </c>
      <c r="G132" s="402">
        <f>G133</f>
        <v>230525.8</v>
      </c>
      <c r="H132" s="402">
        <f>H133</f>
        <v>230525.8</v>
      </c>
      <c r="I132" s="402">
        <f t="shared" si="44"/>
        <v>100</v>
      </c>
      <c r="J132" s="333">
        <f t="shared" si="63"/>
        <v>0</v>
      </c>
      <c r="K132" s="240">
        <f t="shared" si="64"/>
        <v>230525</v>
      </c>
      <c r="L132" s="333">
        <f t="shared" si="35"/>
        <v>0</v>
      </c>
      <c r="M132" s="240">
        <f t="shared" si="65"/>
        <v>230525</v>
      </c>
      <c r="N132" s="223"/>
      <c r="O132" s="223"/>
      <c r="P132" s="22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3"/>
      <c r="AL132" s="43"/>
      <c r="AM132" s="43"/>
      <c r="AN132" s="43"/>
      <c r="AO132" s="43"/>
      <c r="AP132" s="43"/>
      <c r="AQ132" s="43"/>
      <c r="AR132" s="43"/>
      <c r="AS132" s="43"/>
      <c r="AT132" s="43"/>
      <c r="AU132" s="43"/>
      <c r="AV132" s="43"/>
      <c r="AW132" s="43"/>
      <c r="AX132" s="43"/>
      <c r="AY132" s="43"/>
      <c r="AZ132" s="43"/>
    </row>
    <row r="133" spans="1:52" s="36" customFormat="1" ht="18.75" x14ac:dyDescent="0.3">
      <c r="A133" s="89" t="s">
        <v>72</v>
      </c>
      <c r="B133" s="179">
        <v>3440000</v>
      </c>
      <c r="C133" s="419">
        <f>50000+180525</f>
        <v>230525</v>
      </c>
      <c r="D133" s="394">
        <f>H133</f>
        <v>230525.8</v>
      </c>
      <c r="E133" s="394">
        <f>C133-D133</f>
        <v>-0.79999999998835847</v>
      </c>
      <c r="F133" s="339">
        <f>D133/C133*100</f>
        <v>100.00034703394425</v>
      </c>
      <c r="G133" s="394">
        <f>H133</f>
        <v>230525.8</v>
      </c>
      <c r="H133" s="394">
        <v>230525.8</v>
      </c>
      <c r="I133" s="394">
        <f t="shared" si="44"/>
        <v>100</v>
      </c>
      <c r="J133" s="333">
        <f t="shared" si="63"/>
        <v>0</v>
      </c>
      <c r="K133" s="240">
        <f t="shared" si="64"/>
        <v>230525</v>
      </c>
      <c r="L133" s="333">
        <f t="shared" ref="L133:L203" si="68">H133-D133</f>
        <v>0</v>
      </c>
      <c r="M133" s="240">
        <f t="shared" si="65"/>
        <v>230525</v>
      </c>
      <c r="N133" s="210"/>
      <c r="O133" s="210"/>
      <c r="P133" s="210"/>
      <c r="Q133" s="211"/>
      <c r="R133" s="211"/>
      <c r="S133" s="211"/>
      <c r="T133" s="211"/>
      <c r="U133" s="211"/>
      <c r="V133" s="211"/>
      <c r="W133" s="211"/>
      <c r="X133" s="211"/>
      <c r="Y133" s="211"/>
      <c r="Z133" s="211"/>
      <c r="AA133" s="211"/>
      <c r="AB133" s="211"/>
      <c r="AC133" s="211"/>
      <c r="AD133" s="211"/>
      <c r="AE133" s="211"/>
      <c r="AF133" s="211"/>
      <c r="AG133" s="211"/>
      <c r="AH133" s="211"/>
      <c r="AI133" s="211"/>
      <c r="AJ133" s="211"/>
      <c r="AK133" s="211"/>
      <c r="AL133" s="211"/>
      <c r="AM133" s="211"/>
      <c r="AN133" s="211"/>
      <c r="AO133" s="211"/>
      <c r="AP133" s="211"/>
      <c r="AQ133" s="211"/>
      <c r="AR133" s="211"/>
      <c r="AS133" s="211"/>
      <c r="AT133" s="211"/>
      <c r="AU133" s="211"/>
      <c r="AV133" s="211"/>
      <c r="AW133" s="211"/>
      <c r="AX133" s="211"/>
      <c r="AY133" s="211"/>
      <c r="AZ133" s="211"/>
    </row>
    <row r="134" spans="1:52" s="49" customFormat="1" ht="18.75" x14ac:dyDescent="0.3">
      <c r="A134" s="97" t="s">
        <v>157</v>
      </c>
      <c r="B134" s="116">
        <v>345</v>
      </c>
      <c r="C134" s="402">
        <f>C135</f>
        <v>0</v>
      </c>
      <c r="D134" s="402">
        <f>D135</f>
        <v>0</v>
      </c>
      <c r="E134" s="402">
        <f>E135</f>
        <v>0</v>
      </c>
      <c r="F134" s="379" t="e">
        <f t="shared" si="67"/>
        <v>#DIV/0!</v>
      </c>
      <c r="G134" s="402">
        <f>G135</f>
        <v>0</v>
      </c>
      <c r="H134" s="402">
        <f>H135</f>
        <v>0</v>
      </c>
      <c r="I134" s="402" t="e">
        <f t="shared" si="44"/>
        <v>#DIV/0!</v>
      </c>
      <c r="J134" s="333">
        <f t="shared" si="63"/>
        <v>0</v>
      </c>
      <c r="K134" s="240">
        <f t="shared" si="64"/>
        <v>0</v>
      </c>
      <c r="L134" s="333">
        <f t="shared" si="68"/>
        <v>0</v>
      </c>
      <c r="M134" s="240">
        <f t="shared" si="65"/>
        <v>0</v>
      </c>
      <c r="N134" s="223"/>
      <c r="O134" s="223"/>
      <c r="P134" s="22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3"/>
      <c r="AL134" s="43"/>
      <c r="AM134" s="43"/>
      <c r="AN134" s="43"/>
      <c r="AO134" s="43"/>
      <c r="AP134" s="43"/>
      <c r="AQ134" s="43"/>
      <c r="AR134" s="43"/>
      <c r="AS134" s="43"/>
      <c r="AT134" s="43"/>
      <c r="AU134" s="43"/>
      <c r="AV134" s="43"/>
      <c r="AW134" s="43"/>
      <c r="AX134" s="43"/>
      <c r="AY134" s="43"/>
      <c r="AZ134" s="43"/>
    </row>
    <row r="135" spans="1:52" s="36" customFormat="1" ht="18.75" x14ac:dyDescent="0.3">
      <c r="A135" s="80" t="s">
        <v>73</v>
      </c>
      <c r="B135" s="179">
        <v>3450000</v>
      </c>
      <c r="C135" s="419"/>
      <c r="D135" s="394">
        <f>H135</f>
        <v>0</v>
      </c>
      <c r="E135" s="394">
        <f>C135-D135</f>
        <v>0</v>
      </c>
      <c r="F135" s="339" t="e">
        <f>D135/C135*100</f>
        <v>#DIV/0!</v>
      </c>
      <c r="G135" s="394">
        <f>H135</f>
        <v>0</v>
      </c>
      <c r="H135" s="394"/>
      <c r="I135" s="394" t="e">
        <f t="shared" si="44"/>
        <v>#DIV/0!</v>
      </c>
      <c r="J135" s="333">
        <f t="shared" si="63"/>
        <v>0</v>
      </c>
      <c r="K135" s="240">
        <f t="shared" si="64"/>
        <v>0</v>
      </c>
      <c r="L135" s="333">
        <f t="shared" si="68"/>
        <v>0</v>
      </c>
      <c r="M135" s="240">
        <f t="shared" si="65"/>
        <v>0</v>
      </c>
      <c r="N135" s="210"/>
      <c r="O135" s="210"/>
      <c r="P135" s="210"/>
      <c r="Q135" s="211"/>
      <c r="R135" s="211"/>
      <c r="S135" s="211"/>
      <c r="T135" s="211"/>
      <c r="U135" s="211"/>
      <c r="V135" s="211"/>
      <c r="W135" s="211"/>
      <c r="X135" s="211"/>
      <c r="Y135" s="211"/>
      <c r="Z135" s="211"/>
      <c r="AA135" s="211"/>
      <c r="AB135" s="211"/>
      <c r="AC135" s="211"/>
      <c r="AD135" s="211"/>
      <c r="AE135" s="211"/>
      <c r="AF135" s="211"/>
      <c r="AG135" s="211"/>
      <c r="AH135" s="211"/>
      <c r="AI135" s="211"/>
      <c r="AJ135" s="211"/>
      <c r="AK135" s="211"/>
      <c r="AL135" s="211"/>
      <c r="AM135" s="211"/>
      <c r="AN135" s="211"/>
      <c r="AO135" s="211"/>
      <c r="AP135" s="211"/>
      <c r="AQ135" s="211"/>
      <c r="AR135" s="211"/>
      <c r="AS135" s="211"/>
      <c r="AT135" s="211"/>
      <c r="AU135" s="211"/>
      <c r="AV135" s="211"/>
      <c r="AW135" s="211"/>
      <c r="AX135" s="211"/>
      <c r="AY135" s="211"/>
      <c r="AZ135" s="211"/>
    </row>
    <row r="136" spans="1:52" s="49" customFormat="1" ht="18.75" x14ac:dyDescent="0.3">
      <c r="A136" s="95" t="s">
        <v>152</v>
      </c>
      <c r="B136" s="116">
        <v>346</v>
      </c>
      <c r="C136" s="402">
        <f>SUM(C137:C141)</f>
        <v>100006</v>
      </c>
      <c r="D136" s="402">
        <f>SUM(D137:D141)</f>
        <v>100006</v>
      </c>
      <c r="E136" s="402">
        <f>SUM(E137:E141)</f>
        <v>0</v>
      </c>
      <c r="F136" s="379">
        <f t="shared" si="67"/>
        <v>100</v>
      </c>
      <c r="G136" s="402">
        <f>SUM(G137:G141)</f>
        <v>100006</v>
      </c>
      <c r="H136" s="402">
        <f>SUM(H137:H141)</f>
        <v>100006</v>
      </c>
      <c r="I136" s="402">
        <f t="shared" si="44"/>
        <v>100</v>
      </c>
      <c r="J136" s="333">
        <f t="shared" si="63"/>
        <v>0</v>
      </c>
      <c r="K136" s="240">
        <f t="shared" si="64"/>
        <v>100006</v>
      </c>
      <c r="L136" s="333">
        <f t="shared" si="68"/>
        <v>0</v>
      </c>
      <c r="M136" s="240">
        <f t="shared" si="65"/>
        <v>100006</v>
      </c>
      <c r="N136" s="223"/>
      <c r="O136" s="223"/>
      <c r="P136" s="22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3"/>
      <c r="AL136" s="43"/>
      <c r="AM136" s="43"/>
      <c r="AN136" s="43"/>
      <c r="AO136" s="43"/>
      <c r="AP136" s="43"/>
      <c r="AQ136" s="43"/>
      <c r="AR136" s="43"/>
      <c r="AS136" s="43"/>
      <c r="AT136" s="43"/>
      <c r="AU136" s="43"/>
      <c r="AV136" s="43"/>
      <c r="AW136" s="43"/>
      <c r="AX136" s="43"/>
      <c r="AY136" s="43"/>
      <c r="AZ136" s="43"/>
    </row>
    <row r="137" spans="1:52" s="36" customFormat="1" ht="54.75" customHeight="1" x14ac:dyDescent="0.3">
      <c r="A137" s="80" t="s">
        <v>74</v>
      </c>
      <c r="B137" s="179">
        <v>3460022</v>
      </c>
      <c r="C137" s="419">
        <v>50005</v>
      </c>
      <c r="D137" s="394">
        <f t="shared" ref="D137:D141" si="69">H137</f>
        <v>50005</v>
      </c>
      <c r="E137" s="394">
        <f t="shared" ref="E137:E141" si="70">C137-D137</f>
        <v>0</v>
      </c>
      <c r="F137" s="339">
        <f t="shared" si="67"/>
        <v>100</v>
      </c>
      <c r="G137" s="394">
        <f t="shared" ref="G137:G141" si="71">H137</f>
        <v>50005</v>
      </c>
      <c r="H137" s="394">
        <v>50005</v>
      </c>
      <c r="I137" s="394">
        <f t="shared" si="44"/>
        <v>100</v>
      </c>
      <c r="J137" s="333">
        <f t="shared" si="63"/>
        <v>0</v>
      </c>
      <c r="K137" s="240">
        <f t="shared" si="64"/>
        <v>50005</v>
      </c>
      <c r="L137" s="333">
        <f t="shared" si="68"/>
        <v>0</v>
      </c>
      <c r="M137" s="240">
        <f t="shared" si="65"/>
        <v>50005</v>
      </c>
      <c r="N137" s="210"/>
      <c r="O137" s="210"/>
      <c r="P137" s="210"/>
      <c r="Q137" s="211"/>
      <c r="R137" s="211"/>
      <c r="S137" s="211"/>
      <c r="T137" s="211"/>
      <c r="U137" s="211"/>
      <c r="V137" s="211"/>
      <c r="W137" s="211"/>
      <c r="X137" s="211"/>
      <c r="Y137" s="211"/>
      <c r="Z137" s="211"/>
      <c r="AA137" s="211"/>
      <c r="AB137" s="211"/>
      <c r="AC137" s="211"/>
      <c r="AD137" s="211"/>
      <c r="AE137" s="211"/>
      <c r="AF137" s="211"/>
      <c r="AG137" s="211"/>
      <c r="AH137" s="211"/>
      <c r="AI137" s="211"/>
      <c r="AJ137" s="211"/>
      <c r="AK137" s="211"/>
      <c r="AL137" s="211"/>
      <c r="AM137" s="211"/>
      <c r="AN137" s="211"/>
      <c r="AO137" s="211"/>
      <c r="AP137" s="211"/>
      <c r="AQ137" s="211"/>
      <c r="AR137" s="211"/>
      <c r="AS137" s="211"/>
      <c r="AT137" s="211"/>
      <c r="AU137" s="211"/>
      <c r="AV137" s="211"/>
      <c r="AW137" s="211"/>
      <c r="AX137" s="211"/>
      <c r="AY137" s="211"/>
      <c r="AZ137" s="211"/>
    </row>
    <row r="138" spans="1:52" s="70" customFormat="1" ht="57" customHeight="1" x14ac:dyDescent="0.3">
      <c r="A138" s="58" t="s">
        <v>75</v>
      </c>
      <c r="B138" s="177">
        <v>3460024</v>
      </c>
      <c r="C138" s="420"/>
      <c r="D138" s="394">
        <f t="shared" si="69"/>
        <v>0</v>
      </c>
      <c r="E138" s="394">
        <f t="shared" si="70"/>
        <v>0</v>
      </c>
      <c r="F138" s="339" t="e">
        <f t="shared" si="67"/>
        <v>#DIV/0!</v>
      </c>
      <c r="G138" s="368">
        <f t="shared" si="71"/>
        <v>0</v>
      </c>
      <c r="H138" s="368"/>
      <c r="I138" s="394" t="e">
        <f t="shared" si="44"/>
        <v>#DIV/0!</v>
      </c>
      <c r="J138" s="333">
        <f t="shared" si="63"/>
        <v>0</v>
      </c>
      <c r="K138" s="240">
        <f t="shared" si="64"/>
        <v>0</v>
      </c>
      <c r="L138" s="333">
        <f t="shared" si="68"/>
        <v>0</v>
      </c>
      <c r="M138" s="240">
        <f t="shared" si="65"/>
        <v>0</v>
      </c>
      <c r="N138" s="224"/>
      <c r="O138" s="224"/>
      <c r="P138" s="224"/>
      <c r="Q138" s="225"/>
      <c r="R138" s="225"/>
      <c r="S138" s="225"/>
      <c r="T138" s="225"/>
      <c r="U138" s="225"/>
      <c r="V138" s="225"/>
      <c r="W138" s="225"/>
      <c r="X138" s="225"/>
      <c r="Y138" s="225"/>
      <c r="Z138" s="225"/>
      <c r="AA138" s="225"/>
      <c r="AB138" s="225"/>
      <c r="AC138" s="225"/>
      <c r="AD138" s="225"/>
      <c r="AE138" s="225"/>
      <c r="AF138" s="225"/>
      <c r="AG138" s="225"/>
      <c r="AH138" s="225"/>
      <c r="AI138" s="225"/>
      <c r="AJ138" s="225"/>
      <c r="AK138" s="225"/>
      <c r="AL138" s="225"/>
      <c r="AM138" s="225"/>
      <c r="AN138" s="225"/>
      <c r="AO138" s="225"/>
      <c r="AP138" s="225"/>
      <c r="AQ138" s="225"/>
      <c r="AR138" s="225"/>
      <c r="AS138" s="225"/>
      <c r="AT138" s="225"/>
      <c r="AU138" s="225"/>
      <c r="AV138" s="225"/>
      <c r="AW138" s="225"/>
      <c r="AX138" s="225"/>
      <c r="AY138" s="225"/>
      <c r="AZ138" s="225"/>
    </row>
    <row r="139" spans="1:52" s="36" customFormat="1" ht="24.75" customHeight="1" x14ac:dyDescent="0.3">
      <c r="A139" s="90" t="s">
        <v>76</v>
      </c>
      <c r="B139" s="182">
        <v>3460030</v>
      </c>
      <c r="C139" s="419">
        <v>50001</v>
      </c>
      <c r="D139" s="394">
        <f t="shared" si="69"/>
        <v>50001</v>
      </c>
      <c r="E139" s="394">
        <f t="shared" si="70"/>
        <v>0</v>
      </c>
      <c r="F139" s="339">
        <f t="shared" si="67"/>
        <v>100</v>
      </c>
      <c r="G139" s="394">
        <f t="shared" si="71"/>
        <v>50001</v>
      </c>
      <c r="H139" s="394">
        <v>50001</v>
      </c>
      <c r="I139" s="394">
        <f t="shared" si="44"/>
        <v>100</v>
      </c>
      <c r="J139" s="333">
        <f t="shared" si="63"/>
        <v>0</v>
      </c>
      <c r="K139" s="240">
        <f t="shared" si="64"/>
        <v>50001</v>
      </c>
      <c r="L139" s="333">
        <f t="shared" si="68"/>
        <v>0</v>
      </c>
      <c r="M139" s="240">
        <f t="shared" si="65"/>
        <v>50001</v>
      </c>
      <c r="N139" s="210"/>
      <c r="O139" s="210"/>
      <c r="P139" s="210"/>
      <c r="Q139" s="211"/>
      <c r="R139" s="211"/>
      <c r="S139" s="211"/>
      <c r="T139" s="211"/>
      <c r="U139" s="211"/>
      <c r="V139" s="211"/>
      <c r="W139" s="211"/>
      <c r="X139" s="211"/>
      <c r="Y139" s="211"/>
      <c r="Z139" s="211"/>
      <c r="AA139" s="211"/>
      <c r="AB139" s="211"/>
      <c r="AC139" s="211"/>
      <c r="AD139" s="211"/>
      <c r="AE139" s="211"/>
      <c r="AF139" s="211"/>
      <c r="AG139" s="211"/>
      <c r="AH139" s="211"/>
      <c r="AI139" s="211"/>
      <c r="AJ139" s="211"/>
      <c r="AK139" s="211"/>
      <c r="AL139" s="211"/>
      <c r="AM139" s="211"/>
      <c r="AN139" s="211"/>
      <c r="AO139" s="211"/>
      <c r="AP139" s="211"/>
      <c r="AQ139" s="211"/>
      <c r="AR139" s="211"/>
      <c r="AS139" s="211"/>
      <c r="AT139" s="211"/>
      <c r="AU139" s="211"/>
      <c r="AV139" s="211"/>
      <c r="AW139" s="211"/>
      <c r="AX139" s="211"/>
      <c r="AY139" s="211"/>
      <c r="AZ139" s="211"/>
    </row>
    <row r="140" spans="1:52" s="36" customFormat="1" ht="24.75" customHeight="1" x14ac:dyDescent="0.3">
      <c r="A140" s="280" t="s">
        <v>275</v>
      </c>
      <c r="B140" s="182">
        <v>3460034</v>
      </c>
      <c r="C140" s="481"/>
      <c r="D140" s="394">
        <f t="shared" si="69"/>
        <v>0</v>
      </c>
      <c r="E140" s="394">
        <f t="shared" si="70"/>
        <v>0</v>
      </c>
      <c r="F140" s="339" t="e">
        <f t="shared" si="67"/>
        <v>#DIV/0!</v>
      </c>
      <c r="G140" s="394">
        <f t="shared" si="71"/>
        <v>0</v>
      </c>
      <c r="H140" s="394"/>
      <c r="I140" s="394" t="e">
        <f t="shared" si="44"/>
        <v>#DIV/0!</v>
      </c>
      <c r="J140" s="333"/>
      <c r="K140" s="240"/>
      <c r="L140" s="333"/>
      <c r="M140" s="240"/>
      <c r="N140" s="210"/>
      <c r="O140" s="210"/>
      <c r="P140" s="210"/>
      <c r="Q140" s="211"/>
      <c r="R140" s="211"/>
      <c r="S140" s="211"/>
      <c r="T140" s="211"/>
      <c r="U140" s="211"/>
      <c r="V140" s="211"/>
      <c r="W140" s="211"/>
      <c r="X140" s="211"/>
      <c r="Y140" s="211"/>
      <c r="Z140" s="211"/>
      <c r="AA140" s="211"/>
      <c r="AB140" s="211"/>
      <c r="AC140" s="211"/>
      <c r="AD140" s="211"/>
      <c r="AE140" s="211"/>
      <c r="AF140" s="211"/>
      <c r="AG140" s="211"/>
      <c r="AH140" s="211"/>
      <c r="AI140" s="211"/>
      <c r="AJ140" s="211"/>
      <c r="AK140" s="211"/>
      <c r="AL140" s="211"/>
      <c r="AM140" s="211"/>
      <c r="AN140" s="211"/>
      <c r="AO140" s="211"/>
      <c r="AP140" s="211"/>
      <c r="AQ140" s="211"/>
      <c r="AR140" s="211"/>
      <c r="AS140" s="211"/>
      <c r="AT140" s="211"/>
      <c r="AU140" s="211"/>
      <c r="AV140" s="211"/>
      <c r="AW140" s="211"/>
      <c r="AX140" s="211"/>
      <c r="AY140" s="211"/>
      <c r="AZ140" s="211"/>
    </row>
    <row r="141" spans="1:52" s="36" customFormat="1" ht="33.75" customHeight="1" x14ac:dyDescent="0.3">
      <c r="A141" s="280" t="s">
        <v>255</v>
      </c>
      <c r="B141" s="182">
        <v>3460041</v>
      </c>
      <c r="C141" s="418"/>
      <c r="D141" s="394">
        <f t="shared" si="69"/>
        <v>0</v>
      </c>
      <c r="E141" s="394">
        <f t="shared" si="70"/>
        <v>0</v>
      </c>
      <c r="F141" s="339" t="e">
        <f t="shared" si="67"/>
        <v>#DIV/0!</v>
      </c>
      <c r="G141" s="394">
        <f t="shared" si="71"/>
        <v>0</v>
      </c>
      <c r="H141" s="394"/>
      <c r="I141" s="394" t="e">
        <f t="shared" si="44"/>
        <v>#DIV/0!</v>
      </c>
      <c r="J141" s="333"/>
      <c r="K141" s="240"/>
      <c r="L141" s="333">
        <f t="shared" si="68"/>
        <v>0</v>
      </c>
      <c r="M141" s="240"/>
      <c r="N141" s="210"/>
      <c r="O141" s="210"/>
      <c r="P141" s="210"/>
      <c r="Q141" s="211"/>
      <c r="R141" s="211"/>
      <c r="S141" s="211"/>
      <c r="T141" s="211"/>
      <c r="U141" s="211"/>
      <c r="V141" s="211"/>
      <c r="W141" s="211"/>
      <c r="X141" s="211"/>
      <c r="Y141" s="211"/>
      <c r="Z141" s="211"/>
      <c r="AA141" s="211"/>
      <c r="AB141" s="211"/>
      <c r="AC141" s="211"/>
      <c r="AD141" s="211"/>
      <c r="AE141" s="211"/>
      <c r="AF141" s="211"/>
      <c r="AG141" s="211"/>
      <c r="AH141" s="211"/>
      <c r="AI141" s="211"/>
      <c r="AJ141" s="211"/>
      <c r="AK141" s="211"/>
      <c r="AL141" s="211"/>
      <c r="AM141" s="211"/>
      <c r="AN141" s="211"/>
      <c r="AO141" s="211"/>
      <c r="AP141" s="211"/>
      <c r="AQ141" s="211"/>
      <c r="AR141" s="211"/>
      <c r="AS141" s="211"/>
      <c r="AT141" s="211"/>
      <c r="AU141" s="211"/>
      <c r="AV141" s="211"/>
      <c r="AW141" s="211"/>
      <c r="AX141" s="211"/>
      <c r="AY141" s="211"/>
      <c r="AZ141" s="211"/>
    </row>
    <row r="142" spans="1:52" s="71" customFormat="1" ht="18.75" x14ac:dyDescent="0.3">
      <c r="A142" s="98" t="s">
        <v>158</v>
      </c>
      <c r="B142" s="117">
        <v>349</v>
      </c>
      <c r="C142" s="386">
        <f>SUM(C143)</f>
        <v>4000</v>
      </c>
      <c r="D142" s="386">
        <f>D143</f>
        <v>4000</v>
      </c>
      <c r="E142" s="386">
        <f>E143</f>
        <v>0</v>
      </c>
      <c r="F142" s="379">
        <f t="shared" si="67"/>
        <v>100</v>
      </c>
      <c r="G142" s="386">
        <f>G143</f>
        <v>4000</v>
      </c>
      <c r="H142" s="386">
        <f>H143</f>
        <v>4000</v>
      </c>
      <c r="I142" s="386">
        <f t="shared" ref="I142:I205" si="72">H142/G142*100</f>
        <v>100</v>
      </c>
      <c r="J142" s="333">
        <f t="shared" ref="J142:J151" si="73">G142-H142</f>
        <v>0</v>
      </c>
      <c r="K142" s="240">
        <f t="shared" ref="K142:K151" si="74">C142</f>
        <v>4000</v>
      </c>
      <c r="L142" s="333">
        <f t="shared" si="68"/>
        <v>0</v>
      </c>
      <c r="M142" s="240">
        <f t="shared" ref="M142:M151" si="75">K142-L142</f>
        <v>4000</v>
      </c>
      <c r="N142" s="226"/>
      <c r="O142" s="226"/>
      <c r="P142" s="226"/>
      <c r="Q142" s="227"/>
      <c r="R142" s="227"/>
      <c r="S142" s="227"/>
      <c r="T142" s="227"/>
      <c r="U142" s="227"/>
      <c r="V142" s="227"/>
      <c r="W142" s="227"/>
      <c r="X142" s="227"/>
      <c r="Y142" s="227"/>
      <c r="Z142" s="227"/>
      <c r="AA142" s="227"/>
      <c r="AB142" s="227"/>
      <c r="AC142" s="227"/>
      <c r="AD142" s="227"/>
      <c r="AE142" s="227"/>
      <c r="AF142" s="227"/>
      <c r="AG142" s="227"/>
      <c r="AH142" s="227"/>
      <c r="AI142" s="227"/>
      <c r="AJ142" s="227"/>
      <c r="AK142" s="227"/>
      <c r="AL142" s="227"/>
      <c r="AM142" s="227"/>
      <c r="AN142" s="227"/>
      <c r="AO142" s="227"/>
      <c r="AP142" s="227"/>
      <c r="AQ142" s="227"/>
      <c r="AR142" s="227"/>
      <c r="AS142" s="227"/>
      <c r="AT142" s="227"/>
      <c r="AU142" s="227"/>
      <c r="AV142" s="227"/>
      <c r="AW142" s="227"/>
      <c r="AX142" s="227"/>
      <c r="AY142" s="227"/>
      <c r="AZ142" s="227"/>
    </row>
    <row r="143" spans="1:52" s="36" customFormat="1" ht="18.75" x14ac:dyDescent="0.3">
      <c r="A143" s="80" t="s">
        <v>77</v>
      </c>
      <c r="B143" s="179">
        <v>3490003</v>
      </c>
      <c r="C143" s="403">
        <v>4000</v>
      </c>
      <c r="D143" s="394">
        <f>H143</f>
        <v>4000</v>
      </c>
      <c r="E143" s="394">
        <f>C143-D143</f>
        <v>0</v>
      </c>
      <c r="F143" s="339">
        <f>D143/C143*100</f>
        <v>100</v>
      </c>
      <c r="G143" s="394">
        <f>H143</f>
        <v>4000</v>
      </c>
      <c r="H143" s="394">
        <v>4000</v>
      </c>
      <c r="I143" s="394">
        <f t="shared" si="72"/>
        <v>100</v>
      </c>
      <c r="J143" s="333">
        <f t="shared" si="73"/>
        <v>0</v>
      </c>
      <c r="K143" s="240">
        <f t="shared" si="74"/>
        <v>4000</v>
      </c>
      <c r="L143" s="333">
        <f t="shared" si="68"/>
        <v>0</v>
      </c>
      <c r="M143" s="240">
        <f t="shared" si="75"/>
        <v>4000</v>
      </c>
      <c r="N143" s="210"/>
      <c r="O143" s="210"/>
      <c r="P143" s="210"/>
      <c r="Q143" s="211"/>
      <c r="R143" s="211"/>
      <c r="S143" s="211"/>
      <c r="T143" s="211"/>
      <c r="U143" s="211"/>
      <c r="V143" s="211"/>
      <c r="W143" s="211"/>
      <c r="X143" s="211"/>
      <c r="Y143" s="211"/>
      <c r="Z143" s="211"/>
      <c r="AA143" s="211"/>
      <c r="AB143" s="211"/>
      <c r="AC143" s="211"/>
      <c r="AD143" s="211"/>
      <c r="AE143" s="211"/>
      <c r="AF143" s="211"/>
      <c r="AG143" s="211"/>
      <c r="AH143" s="211"/>
      <c r="AI143" s="211"/>
      <c r="AJ143" s="211"/>
      <c r="AK143" s="211"/>
      <c r="AL143" s="211"/>
      <c r="AM143" s="211"/>
      <c r="AN143" s="211"/>
      <c r="AO143" s="211"/>
      <c r="AP143" s="211"/>
      <c r="AQ143" s="211"/>
      <c r="AR143" s="211"/>
      <c r="AS143" s="211"/>
      <c r="AT143" s="211"/>
      <c r="AU143" s="211"/>
      <c r="AV143" s="211"/>
      <c r="AW143" s="211"/>
      <c r="AX143" s="211"/>
      <c r="AY143" s="211"/>
      <c r="AZ143" s="211"/>
    </row>
    <row r="144" spans="1:52" s="159" customFormat="1" ht="18.75" x14ac:dyDescent="0.25">
      <c r="A144" s="52" t="s">
        <v>160</v>
      </c>
      <c r="B144" s="118" t="s">
        <v>219</v>
      </c>
      <c r="C144" s="411">
        <f>C145+C155</f>
        <v>133875</v>
      </c>
      <c r="D144" s="411">
        <f>D145+D155</f>
        <v>133875</v>
      </c>
      <c r="E144" s="411">
        <f>E145+E155</f>
        <v>0</v>
      </c>
      <c r="F144" s="389">
        <f t="shared" ref="F144:F175" si="76">D144/C144*100</f>
        <v>100</v>
      </c>
      <c r="G144" s="411">
        <f>G145+G155</f>
        <v>133875</v>
      </c>
      <c r="H144" s="411">
        <f>H145+H155</f>
        <v>133875</v>
      </c>
      <c r="I144" s="411">
        <f t="shared" si="72"/>
        <v>100</v>
      </c>
      <c r="J144" s="333">
        <f t="shared" si="73"/>
        <v>0</v>
      </c>
      <c r="K144" s="240">
        <f t="shared" si="74"/>
        <v>133875</v>
      </c>
      <c r="L144" s="333">
        <f t="shared" si="68"/>
        <v>0</v>
      </c>
      <c r="M144" s="240">
        <f t="shared" si="75"/>
        <v>133875</v>
      </c>
      <c r="N144" s="417"/>
      <c r="O144" s="417"/>
      <c r="P144" s="417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  <c r="AZ144" s="25"/>
    </row>
    <row r="145" spans="1:52" s="26" customFormat="1" ht="23.25" customHeight="1" x14ac:dyDescent="0.3">
      <c r="A145" s="94" t="s">
        <v>13</v>
      </c>
      <c r="B145" s="110">
        <v>225</v>
      </c>
      <c r="C145" s="407">
        <f>SUM(C146:C153)</f>
        <v>133875</v>
      </c>
      <c r="D145" s="407">
        <f>SUM(D146:D153)</f>
        <v>133875</v>
      </c>
      <c r="E145" s="407">
        <f>SUM(E146:E153)</f>
        <v>0</v>
      </c>
      <c r="F145" s="379">
        <f t="shared" si="76"/>
        <v>100</v>
      </c>
      <c r="G145" s="407">
        <f>SUM(G146:G153)</f>
        <v>133875</v>
      </c>
      <c r="H145" s="407">
        <f>SUM(H146:H153)</f>
        <v>133875</v>
      </c>
      <c r="I145" s="407">
        <f t="shared" si="72"/>
        <v>100</v>
      </c>
      <c r="J145" s="333">
        <f t="shared" si="73"/>
        <v>0</v>
      </c>
      <c r="K145" s="240">
        <f t="shared" si="74"/>
        <v>133875</v>
      </c>
      <c r="L145" s="333">
        <f t="shared" si="68"/>
        <v>0</v>
      </c>
      <c r="M145" s="240">
        <f t="shared" si="75"/>
        <v>133875</v>
      </c>
      <c r="N145" s="212"/>
      <c r="O145" s="212"/>
      <c r="P145" s="212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  <c r="AZ145" s="25"/>
    </row>
    <row r="146" spans="1:52" s="70" customFormat="1" ht="18.75" x14ac:dyDescent="0.3">
      <c r="A146" s="38" t="s">
        <v>93</v>
      </c>
      <c r="B146" s="172">
        <v>2250069</v>
      </c>
      <c r="C146" s="390">
        <v>133875</v>
      </c>
      <c r="D146" s="368">
        <f t="shared" ref="D146:D154" si="77">H146</f>
        <v>133875</v>
      </c>
      <c r="E146" s="368">
        <f t="shared" ref="E146:E154" si="78">C146-D146</f>
        <v>0</v>
      </c>
      <c r="F146" s="339">
        <f t="shared" si="76"/>
        <v>100</v>
      </c>
      <c r="G146" s="368">
        <f t="shared" ref="G146:G154" si="79">H146</f>
        <v>133875</v>
      </c>
      <c r="H146" s="368">
        <v>133875</v>
      </c>
      <c r="I146" s="339">
        <f t="shared" si="72"/>
        <v>100</v>
      </c>
      <c r="J146" s="333">
        <f t="shared" si="73"/>
        <v>0</v>
      </c>
      <c r="K146" s="240">
        <f t="shared" si="74"/>
        <v>133875</v>
      </c>
      <c r="L146" s="333">
        <f t="shared" si="68"/>
        <v>0</v>
      </c>
      <c r="M146" s="240">
        <f t="shared" si="75"/>
        <v>133875</v>
      </c>
      <c r="N146" s="224"/>
      <c r="O146" s="224"/>
      <c r="P146" s="224"/>
      <c r="Q146" s="225"/>
      <c r="R146" s="225"/>
      <c r="S146" s="225"/>
      <c r="T146" s="225"/>
      <c r="U146" s="225"/>
      <c r="V146" s="225"/>
      <c r="W146" s="225"/>
      <c r="X146" s="225"/>
      <c r="Y146" s="225"/>
      <c r="Z146" s="225"/>
      <c r="AA146" s="225"/>
      <c r="AB146" s="225"/>
      <c r="AC146" s="225"/>
      <c r="AD146" s="225"/>
      <c r="AE146" s="225"/>
      <c r="AF146" s="225"/>
      <c r="AG146" s="225"/>
      <c r="AH146" s="225"/>
      <c r="AI146" s="225"/>
      <c r="AJ146" s="225"/>
      <c r="AK146" s="225"/>
      <c r="AL146" s="225"/>
      <c r="AM146" s="225"/>
      <c r="AN146" s="225"/>
      <c r="AO146" s="225"/>
      <c r="AP146" s="225"/>
      <c r="AQ146" s="225"/>
      <c r="AR146" s="225"/>
      <c r="AS146" s="225"/>
      <c r="AT146" s="225"/>
      <c r="AU146" s="225"/>
      <c r="AV146" s="225"/>
      <c r="AW146" s="225"/>
      <c r="AX146" s="225"/>
      <c r="AY146" s="225"/>
      <c r="AZ146" s="225"/>
    </row>
    <row r="147" spans="1:52" s="70" customFormat="1" ht="18.75" x14ac:dyDescent="0.3">
      <c r="A147" s="56" t="s">
        <v>94</v>
      </c>
      <c r="B147" s="172">
        <v>2250079</v>
      </c>
      <c r="C147" s="385"/>
      <c r="D147" s="368">
        <f t="shared" si="77"/>
        <v>0</v>
      </c>
      <c r="E147" s="368">
        <f t="shared" si="78"/>
        <v>0</v>
      </c>
      <c r="F147" s="339" t="e">
        <f t="shared" si="76"/>
        <v>#DIV/0!</v>
      </c>
      <c r="G147" s="368">
        <f t="shared" si="79"/>
        <v>0</v>
      </c>
      <c r="H147" s="368"/>
      <c r="I147" s="339" t="e">
        <f t="shared" si="72"/>
        <v>#DIV/0!</v>
      </c>
      <c r="J147" s="333">
        <f t="shared" si="73"/>
        <v>0</v>
      </c>
      <c r="K147" s="240">
        <f t="shared" si="74"/>
        <v>0</v>
      </c>
      <c r="L147" s="333">
        <f t="shared" si="68"/>
        <v>0</v>
      </c>
      <c r="M147" s="240">
        <f t="shared" si="75"/>
        <v>0</v>
      </c>
      <c r="N147" s="224"/>
      <c r="O147" s="224"/>
      <c r="P147" s="224"/>
      <c r="Q147" s="225"/>
      <c r="R147" s="225"/>
      <c r="S147" s="225"/>
      <c r="T147" s="225"/>
      <c r="U147" s="225"/>
      <c r="V147" s="225"/>
      <c r="W147" s="225"/>
      <c r="X147" s="225"/>
      <c r="Y147" s="225"/>
      <c r="Z147" s="225"/>
      <c r="AA147" s="225"/>
      <c r="AB147" s="225"/>
      <c r="AC147" s="225"/>
      <c r="AD147" s="225"/>
      <c r="AE147" s="225"/>
      <c r="AF147" s="225"/>
      <c r="AG147" s="225"/>
      <c r="AH147" s="225"/>
      <c r="AI147" s="225"/>
      <c r="AJ147" s="225"/>
      <c r="AK147" s="225"/>
      <c r="AL147" s="225"/>
      <c r="AM147" s="225"/>
      <c r="AN147" s="225"/>
      <c r="AO147" s="225"/>
      <c r="AP147" s="225"/>
      <c r="AQ147" s="225"/>
      <c r="AR147" s="225"/>
      <c r="AS147" s="225"/>
      <c r="AT147" s="225"/>
      <c r="AU147" s="225"/>
      <c r="AV147" s="225"/>
      <c r="AW147" s="225"/>
      <c r="AX147" s="225"/>
      <c r="AY147" s="225"/>
      <c r="AZ147" s="225"/>
    </row>
    <row r="148" spans="1:52" s="70" customFormat="1" ht="18.75" x14ac:dyDescent="0.3">
      <c r="A148" s="38" t="s">
        <v>95</v>
      </c>
      <c r="B148" s="172">
        <v>2250110</v>
      </c>
      <c r="C148" s="390"/>
      <c r="D148" s="368">
        <f t="shared" si="77"/>
        <v>0</v>
      </c>
      <c r="E148" s="368">
        <f t="shared" si="78"/>
        <v>0</v>
      </c>
      <c r="F148" s="339" t="e">
        <f t="shared" si="76"/>
        <v>#DIV/0!</v>
      </c>
      <c r="G148" s="368">
        <f t="shared" si="79"/>
        <v>0</v>
      </c>
      <c r="H148" s="368"/>
      <c r="I148" s="339" t="e">
        <f t="shared" si="72"/>
        <v>#DIV/0!</v>
      </c>
      <c r="J148" s="333">
        <f t="shared" si="73"/>
        <v>0</v>
      </c>
      <c r="K148" s="240">
        <f t="shared" si="74"/>
        <v>0</v>
      </c>
      <c r="L148" s="333">
        <f t="shared" si="68"/>
        <v>0</v>
      </c>
      <c r="M148" s="240">
        <f t="shared" si="75"/>
        <v>0</v>
      </c>
      <c r="N148" s="224"/>
      <c r="O148" s="224"/>
      <c r="P148" s="224"/>
      <c r="Q148" s="225"/>
      <c r="R148" s="225"/>
      <c r="S148" s="225"/>
      <c r="T148" s="225"/>
      <c r="U148" s="225"/>
      <c r="V148" s="225"/>
      <c r="W148" s="225"/>
      <c r="X148" s="225"/>
      <c r="Y148" s="225"/>
      <c r="Z148" s="225"/>
      <c r="AA148" s="225"/>
      <c r="AB148" s="225"/>
      <c r="AC148" s="225"/>
      <c r="AD148" s="225"/>
      <c r="AE148" s="225"/>
      <c r="AF148" s="225"/>
      <c r="AG148" s="225"/>
      <c r="AH148" s="225"/>
      <c r="AI148" s="225"/>
      <c r="AJ148" s="225"/>
      <c r="AK148" s="225"/>
      <c r="AL148" s="225"/>
      <c r="AM148" s="225"/>
      <c r="AN148" s="225"/>
      <c r="AO148" s="225"/>
      <c r="AP148" s="225"/>
      <c r="AQ148" s="225"/>
      <c r="AR148" s="225"/>
      <c r="AS148" s="225"/>
      <c r="AT148" s="225"/>
      <c r="AU148" s="225"/>
      <c r="AV148" s="225"/>
      <c r="AW148" s="225"/>
      <c r="AX148" s="225"/>
      <c r="AY148" s="225"/>
      <c r="AZ148" s="225"/>
    </row>
    <row r="149" spans="1:52" s="70" customFormat="1" ht="47.25" x14ac:dyDescent="0.3">
      <c r="A149" s="38" t="s">
        <v>96</v>
      </c>
      <c r="B149" s="172">
        <v>2250127</v>
      </c>
      <c r="C149" s="390"/>
      <c r="D149" s="368">
        <f t="shared" si="77"/>
        <v>0</v>
      </c>
      <c r="E149" s="368">
        <f t="shared" si="78"/>
        <v>0</v>
      </c>
      <c r="F149" s="339" t="e">
        <f t="shared" si="76"/>
        <v>#DIV/0!</v>
      </c>
      <c r="G149" s="368">
        <f t="shared" si="79"/>
        <v>0</v>
      </c>
      <c r="H149" s="368"/>
      <c r="I149" s="339" t="e">
        <f t="shared" si="72"/>
        <v>#DIV/0!</v>
      </c>
      <c r="J149" s="333">
        <f t="shared" si="73"/>
        <v>0</v>
      </c>
      <c r="K149" s="240">
        <f t="shared" si="74"/>
        <v>0</v>
      </c>
      <c r="L149" s="333">
        <f t="shared" si="68"/>
        <v>0</v>
      </c>
      <c r="M149" s="240">
        <f t="shared" si="75"/>
        <v>0</v>
      </c>
      <c r="N149" s="224"/>
      <c r="O149" s="224"/>
      <c r="P149" s="224"/>
      <c r="Q149" s="225"/>
      <c r="R149" s="225"/>
      <c r="S149" s="225"/>
      <c r="T149" s="225"/>
      <c r="U149" s="225"/>
      <c r="V149" s="225"/>
      <c r="W149" s="225"/>
      <c r="X149" s="225"/>
      <c r="Y149" s="225"/>
      <c r="Z149" s="225"/>
      <c r="AA149" s="225"/>
      <c r="AB149" s="225"/>
      <c r="AC149" s="225"/>
      <c r="AD149" s="225"/>
      <c r="AE149" s="225"/>
      <c r="AF149" s="225"/>
      <c r="AG149" s="225"/>
      <c r="AH149" s="225"/>
      <c r="AI149" s="225"/>
      <c r="AJ149" s="225"/>
      <c r="AK149" s="225"/>
      <c r="AL149" s="225"/>
      <c r="AM149" s="225"/>
      <c r="AN149" s="225"/>
      <c r="AO149" s="225"/>
      <c r="AP149" s="225"/>
      <c r="AQ149" s="225"/>
      <c r="AR149" s="225"/>
      <c r="AS149" s="225"/>
      <c r="AT149" s="225"/>
      <c r="AU149" s="225"/>
      <c r="AV149" s="225"/>
      <c r="AW149" s="225"/>
      <c r="AX149" s="225"/>
      <c r="AY149" s="225"/>
      <c r="AZ149" s="225"/>
    </row>
    <row r="150" spans="1:52" s="70" customFormat="1" ht="18.75" x14ac:dyDescent="0.3">
      <c r="A150" s="51" t="s">
        <v>97</v>
      </c>
      <c r="B150" s="172">
        <v>2250312</v>
      </c>
      <c r="C150" s="390"/>
      <c r="D150" s="368">
        <f t="shared" si="77"/>
        <v>0</v>
      </c>
      <c r="E150" s="368">
        <f t="shared" si="78"/>
        <v>0</v>
      </c>
      <c r="F150" s="339" t="e">
        <f t="shared" si="76"/>
        <v>#DIV/0!</v>
      </c>
      <c r="G150" s="368">
        <f t="shared" si="79"/>
        <v>0</v>
      </c>
      <c r="H150" s="368"/>
      <c r="I150" s="339" t="e">
        <f t="shared" si="72"/>
        <v>#DIV/0!</v>
      </c>
      <c r="J150" s="333">
        <f t="shared" si="73"/>
        <v>0</v>
      </c>
      <c r="K150" s="240">
        <f t="shared" si="74"/>
        <v>0</v>
      </c>
      <c r="L150" s="333">
        <f t="shared" si="68"/>
        <v>0</v>
      </c>
      <c r="M150" s="240">
        <f t="shared" si="75"/>
        <v>0</v>
      </c>
      <c r="N150" s="224"/>
      <c r="O150" s="224"/>
      <c r="P150" s="224"/>
      <c r="Q150" s="225"/>
      <c r="R150" s="225"/>
      <c r="S150" s="225"/>
      <c r="T150" s="225"/>
      <c r="U150" s="225"/>
      <c r="V150" s="225"/>
      <c r="W150" s="225"/>
      <c r="X150" s="225"/>
      <c r="Y150" s="225"/>
      <c r="Z150" s="225"/>
      <c r="AA150" s="225"/>
      <c r="AB150" s="225"/>
      <c r="AC150" s="225"/>
      <c r="AD150" s="225"/>
      <c r="AE150" s="225"/>
      <c r="AF150" s="225"/>
      <c r="AG150" s="225"/>
      <c r="AH150" s="225"/>
      <c r="AI150" s="225"/>
      <c r="AJ150" s="225"/>
      <c r="AK150" s="225"/>
      <c r="AL150" s="225"/>
      <c r="AM150" s="225"/>
      <c r="AN150" s="225"/>
      <c r="AO150" s="225"/>
      <c r="AP150" s="225"/>
      <c r="AQ150" s="225"/>
      <c r="AR150" s="225"/>
      <c r="AS150" s="225"/>
      <c r="AT150" s="225"/>
      <c r="AU150" s="225"/>
      <c r="AV150" s="225"/>
      <c r="AW150" s="225"/>
      <c r="AX150" s="225"/>
      <c r="AY150" s="225"/>
      <c r="AZ150" s="225"/>
    </row>
    <row r="151" spans="1:52" s="70" customFormat="1" ht="18.75" x14ac:dyDescent="0.3">
      <c r="A151" s="38" t="s">
        <v>98</v>
      </c>
      <c r="B151" s="172">
        <v>2250184</v>
      </c>
      <c r="C151" s="390"/>
      <c r="D151" s="368">
        <f t="shared" si="77"/>
        <v>0</v>
      </c>
      <c r="E151" s="368">
        <f t="shared" si="78"/>
        <v>0</v>
      </c>
      <c r="F151" s="339" t="e">
        <f t="shared" si="76"/>
        <v>#DIV/0!</v>
      </c>
      <c r="G151" s="368">
        <f t="shared" si="79"/>
        <v>0</v>
      </c>
      <c r="H151" s="368"/>
      <c r="I151" s="339" t="e">
        <f t="shared" si="72"/>
        <v>#DIV/0!</v>
      </c>
      <c r="J151" s="333">
        <f t="shared" si="73"/>
        <v>0</v>
      </c>
      <c r="K151" s="240">
        <f t="shared" si="74"/>
        <v>0</v>
      </c>
      <c r="L151" s="333">
        <f t="shared" si="68"/>
        <v>0</v>
      </c>
      <c r="M151" s="240">
        <f t="shared" si="75"/>
        <v>0</v>
      </c>
      <c r="N151" s="224"/>
      <c r="O151" s="224"/>
      <c r="P151" s="224"/>
      <c r="Q151" s="225"/>
      <c r="R151" s="225"/>
      <c r="S151" s="225"/>
      <c r="T151" s="225"/>
      <c r="U151" s="225"/>
      <c r="V151" s="225"/>
      <c r="W151" s="225"/>
      <c r="X151" s="225"/>
      <c r="Y151" s="225"/>
      <c r="Z151" s="225"/>
      <c r="AA151" s="225"/>
      <c r="AB151" s="225"/>
      <c r="AC151" s="225"/>
      <c r="AD151" s="225"/>
      <c r="AE151" s="225"/>
      <c r="AF151" s="225"/>
      <c r="AG151" s="225"/>
      <c r="AH151" s="225"/>
      <c r="AI151" s="225"/>
      <c r="AJ151" s="225"/>
      <c r="AK151" s="225"/>
      <c r="AL151" s="225"/>
      <c r="AM151" s="225"/>
      <c r="AN151" s="225"/>
      <c r="AO151" s="225"/>
      <c r="AP151" s="225"/>
      <c r="AQ151" s="225"/>
      <c r="AR151" s="225"/>
      <c r="AS151" s="225"/>
      <c r="AT151" s="225"/>
      <c r="AU151" s="225"/>
      <c r="AV151" s="225"/>
      <c r="AW151" s="225"/>
      <c r="AX151" s="225"/>
      <c r="AY151" s="225"/>
      <c r="AZ151" s="225"/>
    </row>
    <row r="152" spans="1:52" s="70" customFormat="1" ht="18.75" x14ac:dyDescent="0.3">
      <c r="A152" s="38" t="s">
        <v>241</v>
      </c>
      <c r="B152" s="172">
        <v>2250267</v>
      </c>
      <c r="C152" s="390"/>
      <c r="D152" s="368">
        <f t="shared" si="77"/>
        <v>0</v>
      </c>
      <c r="E152" s="368">
        <f t="shared" si="78"/>
        <v>0</v>
      </c>
      <c r="F152" s="339" t="e">
        <f t="shared" si="76"/>
        <v>#DIV/0!</v>
      </c>
      <c r="G152" s="368">
        <f t="shared" si="79"/>
        <v>0</v>
      </c>
      <c r="H152" s="368"/>
      <c r="I152" s="339" t="e">
        <f t="shared" si="72"/>
        <v>#DIV/0!</v>
      </c>
      <c r="J152" s="333"/>
      <c r="K152" s="240"/>
      <c r="L152" s="333">
        <f t="shared" si="68"/>
        <v>0</v>
      </c>
      <c r="M152" s="240"/>
      <c r="N152" s="224"/>
      <c r="O152" s="224"/>
      <c r="P152" s="224"/>
      <c r="Q152" s="225"/>
      <c r="R152" s="225"/>
      <c r="S152" s="225"/>
      <c r="T152" s="225"/>
      <c r="U152" s="225"/>
      <c r="V152" s="225"/>
      <c r="W152" s="225"/>
      <c r="X152" s="225"/>
      <c r="Y152" s="225"/>
      <c r="Z152" s="225"/>
      <c r="AA152" s="225"/>
      <c r="AB152" s="225"/>
      <c r="AC152" s="225"/>
      <c r="AD152" s="225"/>
      <c r="AE152" s="225"/>
      <c r="AF152" s="225"/>
      <c r="AG152" s="225"/>
      <c r="AH152" s="225"/>
      <c r="AI152" s="225"/>
      <c r="AJ152" s="225"/>
      <c r="AK152" s="225"/>
      <c r="AL152" s="225"/>
      <c r="AM152" s="225"/>
      <c r="AN152" s="225"/>
      <c r="AO152" s="225"/>
      <c r="AP152" s="225"/>
      <c r="AQ152" s="225"/>
      <c r="AR152" s="225"/>
      <c r="AS152" s="225"/>
      <c r="AT152" s="225"/>
      <c r="AU152" s="225"/>
      <c r="AV152" s="225"/>
      <c r="AW152" s="225"/>
      <c r="AX152" s="225"/>
      <c r="AY152" s="225"/>
      <c r="AZ152" s="225"/>
    </row>
    <row r="153" spans="1:52" s="70" customFormat="1" ht="32.25" customHeight="1" x14ac:dyDescent="0.3">
      <c r="A153" s="45" t="s">
        <v>99</v>
      </c>
      <c r="B153" s="175">
        <v>2250467</v>
      </c>
      <c r="C153" s="390"/>
      <c r="D153" s="368">
        <f t="shared" si="77"/>
        <v>0</v>
      </c>
      <c r="E153" s="368">
        <f t="shared" si="78"/>
        <v>0</v>
      </c>
      <c r="F153" s="339" t="e">
        <f t="shared" si="76"/>
        <v>#DIV/0!</v>
      </c>
      <c r="G153" s="368">
        <f t="shared" si="79"/>
        <v>0</v>
      </c>
      <c r="H153" s="368"/>
      <c r="I153" s="339" t="e">
        <f t="shared" si="72"/>
        <v>#DIV/0!</v>
      </c>
      <c r="J153" s="333">
        <f t="shared" ref="J153:J161" si="80">G153-H153</f>
        <v>0</v>
      </c>
      <c r="K153" s="240">
        <f t="shared" ref="K153:K161" si="81">C153</f>
        <v>0</v>
      </c>
      <c r="L153" s="333">
        <f t="shared" si="68"/>
        <v>0</v>
      </c>
      <c r="M153" s="240">
        <f t="shared" ref="M153:M161" si="82">K153-L153</f>
        <v>0</v>
      </c>
      <c r="N153" s="224"/>
      <c r="O153" s="224"/>
      <c r="P153" s="224"/>
      <c r="Q153" s="225"/>
      <c r="R153" s="225"/>
      <c r="S153" s="225"/>
      <c r="T153" s="225"/>
      <c r="U153" s="225"/>
      <c r="V153" s="225"/>
      <c r="W153" s="225"/>
      <c r="X153" s="225"/>
      <c r="Y153" s="225"/>
      <c r="Z153" s="225"/>
      <c r="AA153" s="225"/>
      <c r="AB153" s="225"/>
      <c r="AC153" s="225"/>
      <c r="AD153" s="225"/>
      <c r="AE153" s="225"/>
      <c r="AF153" s="225"/>
      <c r="AG153" s="225"/>
      <c r="AH153" s="225"/>
      <c r="AI153" s="225"/>
      <c r="AJ153" s="225"/>
      <c r="AK153" s="225"/>
      <c r="AL153" s="225"/>
      <c r="AM153" s="225"/>
      <c r="AN153" s="225"/>
      <c r="AO153" s="225"/>
      <c r="AP153" s="225"/>
      <c r="AQ153" s="225"/>
      <c r="AR153" s="225"/>
      <c r="AS153" s="225"/>
      <c r="AT153" s="225"/>
      <c r="AU153" s="225"/>
      <c r="AV153" s="225"/>
      <c r="AW153" s="225"/>
      <c r="AX153" s="225"/>
      <c r="AY153" s="225"/>
      <c r="AZ153" s="225"/>
    </row>
    <row r="154" spans="1:52" s="70" customFormat="1" ht="32.25" customHeight="1" x14ac:dyDescent="0.3">
      <c r="A154" s="45" t="s">
        <v>263</v>
      </c>
      <c r="B154" s="175">
        <v>2250477</v>
      </c>
      <c r="C154" s="390"/>
      <c r="D154" s="368">
        <f t="shared" si="77"/>
        <v>0</v>
      </c>
      <c r="E154" s="368">
        <f t="shared" si="78"/>
        <v>0</v>
      </c>
      <c r="F154" s="339" t="e">
        <f t="shared" si="76"/>
        <v>#DIV/0!</v>
      </c>
      <c r="G154" s="368">
        <f t="shared" si="79"/>
        <v>0</v>
      </c>
      <c r="H154" s="368"/>
      <c r="I154" s="339" t="e">
        <f t="shared" si="72"/>
        <v>#DIV/0!</v>
      </c>
      <c r="J154" s="333"/>
      <c r="K154" s="240"/>
      <c r="L154" s="333"/>
      <c r="M154" s="240"/>
      <c r="N154" s="224"/>
      <c r="O154" s="224"/>
      <c r="P154" s="224"/>
      <c r="Q154" s="225"/>
      <c r="R154" s="225"/>
      <c r="S154" s="225"/>
      <c r="T154" s="225"/>
      <c r="U154" s="225"/>
      <c r="V154" s="225"/>
      <c r="W154" s="225"/>
      <c r="X154" s="225"/>
      <c r="Y154" s="225"/>
      <c r="Z154" s="225"/>
      <c r="AA154" s="225"/>
      <c r="AB154" s="225"/>
      <c r="AC154" s="225"/>
      <c r="AD154" s="225"/>
      <c r="AE154" s="225"/>
      <c r="AF154" s="225"/>
      <c r="AG154" s="225"/>
      <c r="AH154" s="225"/>
      <c r="AI154" s="225"/>
      <c r="AJ154" s="225"/>
      <c r="AK154" s="225"/>
      <c r="AL154" s="225"/>
      <c r="AM154" s="225"/>
      <c r="AN154" s="225"/>
      <c r="AO154" s="225"/>
      <c r="AP154" s="225"/>
      <c r="AQ154" s="225"/>
      <c r="AR154" s="225"/>
      <c r="AS154" s="225"/>
      <c r="AT154" s="225"/>
      <c r="AU154" s="225"/>
      <c r="AV154" s="225"/>
      <c r="AW154" s="225"/>
      <c r="AX154" s="225"/>
      <c r="AY154" s="225"/>
      <c r="AZ154" s="225"/>
    </row>
    <row r="155" spans="1:52" s="160" customFormat="1" ht="32.25" customHeight="1" x14ac:dyDescent="0.3">
      <c r="A155" s="94" t="s">
        <v>149</v>
      </c>
      <c r="B155" s="110">
        <v>226</v>
      </c>
      <c r="C155" s="386">
        <f>C156</f>
        <v>0</v>
      </c>
      <c r="D155" s="386">
        <f>D156</f>
        <v>0</v>
      </c>
      <c r="E155" s="386">
        <f>E156</f>
        <v>0</v>
      </c>
      <c r="F155" s="379" t="e">
        <f t="shared" si="76"/>
        <v>#DIV/0!</v>
      </c>
      <c r="G155" s="386">
        <f>G156</f>
        <v>0</v>
      </c>
      <c r="H155" s="386">
        <f>H156</f>
        <v>0</v>
      </c>
      <c r="I155" s="386" t="e">
        <f t="shared" si="72"/>
        <v>#DIV/0!</v>
      </c>
      <c r="J155" s="333">
        <f t="shared" si="80"/>
        <v>0</v>
      </c>
      <c r="K155" s="240">
        <f t="shared" si="81"/>
        <v>0</v>
      </c>
      <c r="L155" s="333">
        <f t="shared" si="68"/>
        <v>0</v>
      </c>
      <c r="M155" s="240">
        <f t="shared" si="82"/>
        <v>0</v>
      </c>
      <c r="N155" s="416"/>
      <c r="O155" s="416"/>
      <c r="P155" s="416"/>
      <c r="Q155" s="227"/>
      <c r="R155" s="227"/>
      <c r="S155" s="227"/>
      <c r="T155" s="227"/>
      <c r="U155" s="227"/>
      <c r="V155" s="227"/>
      <c r="W155" s="227"/>
      <c r="X155" s="227"/>
      <c r="Y155" s="227"/>
      <c r="Z155" s="227"/>
      <c r="AA155" s="227"/>
      <c r="AB155" s="227"/>
      <c r="AC155" s="227"/>
      <c r="AD155" s="227"/>
      <c r="AE155" s="227"/>
      <c r="AF155" s="227"/>
      <c r="AG155" s="227"/>
      <c r="AH155" s="227"/>
      <c r="AI155" s="227"/>
      <c r="AJ155" s="227"/>
      <c r="AK155" s="227"/>
      <c r="AL155" s="227"/>
      <c r="AM155" s="227"/>
      <c r="AN155" s="227"/>
      <c r="AO155" s="227"/>
      <c r="AP155" s="227"/>
      <c r="AQ155" s="227"/>
      <c r="AR155" s="227"/>
      <c r="AS155" s="227"/>
      <c r="AT155" s="227"/>
      <c r="AU155" s="227"/>
      <c r="AV155" s="227"/>
      <c r="AW155" s="227"/>
      <c r="AX155" s="227"/>
      <c r="AY155" s="227"/>
      <c r="AZ155" s="227"/>
    </row>
    <row r="156" spans="1:52" s="70" customFormat="1" ht="32.25" customHeight="1" x14ac:dyDescent="0.3">
      <c r="A156" s="45" t="s">
        <v>161</v>
      </c>
      <c r="B156" s="175">
        <v>2260435</v>
      </c>
      <c r="C156" s="390"/>
      <c r="D156" s="368">
        <f>H156</f>
        <v>0</v>
      </c>
      <c r="E156" s="368">
        <f>C156-D156</f>
        <v>0</v>
      </c>
      <c r="F156" s="339" t="e">
        <f>D156/C156*100</f>
        <v>#DIV/0!</v>
      </c>
      <c r="G156" s="368">
        <f>H156</f>
        <v>0</v>
      </c>
      <c r="H156" s="368"/>
      <c r="I156" s="339" t="e">
        <f t="shared" si="72"/>
        <v>#DIV/0!</v>
      </c>
      <c r="J156" s="333">
        <f t="shared" si="80"/>
        <v>0</v>
      </c>
      <c r="K156" s="240">
        <f t="shared" si="81"/>
        <v>0</v>
      </c>
      <c r="L156" s="333">
        <f t="shared" si="68"/>
        <v>0</v>
      </c>
      <c r="M156" s="240">
        <f t="shared" si="82"/>
        <v>0</v>
      </c>
      <c r="N156" s="224"/>
      <c r="O156" s="224"/>
      <c r="P156" s="224"/>
      <c r="Q156" s="225"/>
      <c r="R156" s="225"/>
      <c r="S156" s="225"/>
      <c r="T156" s="225"/>
      <c r="U156" s="225"/>
      <c r="V156" s="225"/>
      <c r="W156" s="225"/>
      <c r="X156" s="225"/>
      <c r="Y156" s="225"/>
      <c r="Z156" s="225"/>
      <c r="AA156" s="225"/>
      <c r="AB156" s="225"/>
      <c r="AC156" s="225"/>
      <c r="AD156" s="225"/>
      <c r="AE156" s="225"/>
      <c r="AF156" s="225"/>
      <c r="AG156" s="225"/>
      <c r="AH156" s="225"/>
      <c r="AI156" s="225"/>
      <c r="AJ156" s="225"/>
      <c r="AK156" s="225"/>
      <c r="AL156" s="225"/>
      <c r="AM156" s="225"/>
      <c r="AN156" s="225"/>
      <c r="AO156" s="225"/>
      <c r="AP156" s="225"/>
      <c r="AQ156" s="225"/>
      <c r="AR156" s="225"/>
      <c r="AS156" s="225"/>
      <c r="AT156" s="225"/>
      <c r="AU156" s="225"/>
      <c r="AV156" s="225"/>
      <c r="AW156" s="225"/>
      <c r="AX156" s="225"/>
      <c r="AY156" s="225"/>
      <c r="AZ156" s="225"/>
    </row>
    <row r="157" spans="1:52" s="159" customFormat="1" ht="18.75" x14ac:dyDescent="0.25">
      <c r="A157" s="52" t="s">
        <v>162</v>
      </c>
      <c r="B157" s="119" t="s">
        <v>170</v>
      </c>
      <c r="C157" s="415">
        <f>C158+C165+C169</f>
        <v>211270</v>
      </c>
      <c r="D157" s="415">
        <f>D158+D165+D169</f>
        <v>137840</v>
      </c>
      <c r="E157" s="415">
        <f>E158+E165+E169</f>
        <v>73430</v>
      </c>
      <c r="F157" s="389">
        <f t="shared" si="76"/>
        <v>65.243527240024619</v>
      </c>
      <c r="G157" s="415">
        <f>G158+G165+G169</f>
        <v>137840</v>
      </c>
      <c r="H157" s="415">
        <f>H158+H165+H169</f>
        <v>137840</v>
      </c>
      <c r="I157" s="415">
        <f t="shared" si="72"/>
        <v>100</v>
      </c>
      <c r="J157" s="333">
        <f t="shared" si="80"/>
        <v>0</v>
      </c>
      <c r="K157" s="240">
        <f t="shared" si="81"/>
        <v>211270</v>
      </c>
      <c r="L157" s="333">
        <f t="shared" si="68"/>
        <v>0</v>
      </c>
      <c r="M157" s="240">
        <f t="shared" si="82"/>
        <v>211270</v>
      </c>
      <c r="N157" s="414"/>
      <c r="O157" s="414"/>
      <c r="P157" s="414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  <c r="AW157" s="25"/>
      <c r="AX157" s="25"/>
      <c r="AY157" s="25"/>
      <c r="AZ157" s="25"/>
    </row>
    <row r="158" spans="1:52" s="161" customFormat="1" ht="21" customHeight="1" x14ac:dyDescent="0.25">
      <c r="A158" s="94" t="s">
        <v>13</v>
      </c>
      <c r="B158" s="120">
        <v>225</v>
      </c>
      <c r="C158" s="407">
        <f>SUM(C159:C164)</f>
        <v>126270</v>
      </c>
      <c r="D158" s="407">
        <f>SUM(D159:D164)</f>
        <v>72840</v>
      </c>
      <c r="E158" s="407">
        <f>SUM(E159:E164)</f>
        <v>53430</v>
      </c>
      <c r="F158" s="379">
        <f t="shared" si="76"/>
        <v>57.685911142789259</v>
      </c>
      <c r="G158" s="407">
        <f>SUM(G159:G164)</f>
        <v>72840</v>
      </c>
      <c r="H158" s="407">
        <f>SUM(H159:H164)</f>
        <v>72840</v>
      </c>
      <c r="I158" s="407">
        <f t="shared" si="72"/>
        <v>100</v>
      </c>
      <c r="J158" s="333">
        <f t="shared" si="80"/>
        <v>0</v>
      </c>
      <c r="K158" s="240">
        <f t="shared" si="81"/>
        <v>126270</v>
      </c>
      <c r="L158" s="333">
        <f t="shared" si="68"/>
        <v>0</v>
      </c>
      <c r="M158" s="240">
        <f t="shared" si="82"/>
        <v>126270</v>
      </c>
      <c r="N158" s="228"/>
      <c r="O158" s="228"/>
      <c r="P158" s="228"/>
      <c r="Q158" s="229"/>
      <c r="R158" s="229"/>
      <c r="S158" s="229"/>
      <c r="T158" s="229"/>
      <c r="U158" s="229"/>
      <c r="V158" s="229"/>
      <c r="W158" s="229"/>
      <c r="X158" s="229"/>
      <c r="Y158" s="229"/>
      <c r="Z158" s="229"/>
      <c r="AA158" s="229"/>
      <c r="AB158" s="229"/>
      <c r="AC158" s="229"/>
      <c r="AD158" s="229"/>
      <c r="AE158" s="229"/>
      <c r="AF158" s="229"/>
      <c r="AG158" s="229"/>
      <c r="AH158" s="229"/>
      <c r="AI158" s="229"/>
      <c r="AJ158" s="229"/>
      <c r="AK158" s="229"/>
      <c r="AL158" s="229"/>
      <c r="AM158" s="229"/>
      <c r="AN158" s="229"/>
      <c r="AO158" s="229"/>
      <c r="AP158" s="229"/>
      <c r="AQ158" s="229"/>
      <c r="AR158" s="229"/>
      <c r="AS158" s="229"/>
      <c r="AT158" s="229"/>
      <c r="AU158" s="229"/>
      <c r="AV158" s="229"/>
      <c r="AW158" s="229"/>
      <c r="AX158" s="229"/>
      <c r="AY158" s="229"/>
      <c r="AZ158" s="229"/>
    </row>
    <row r="159" spans="1:52" s="33" customFormat="1" ht="18.75" x14ac:dyDescent="0.3">
      <c r="A159" s="42" t="s">
        <v>79</v>
      </c>
      <c r="B159" s="172">
        <v>2250011</v>
      </c>
      <c r="C159" s="403">
        <v>30270</v>
      </c>
      <c r="D159" s="373">
        <f t="shared" ref="D159:D164" si="83">H159</f>
        <v>8840</v>
      </c>
      <c r="E159" s="368">
        <f t="shared" ref="E159:E164" si="84">C159-D159</f>
        <v>21430</v>
      </c>
      <c r="F159" s="339">
        <f t="shared" si="76"/>
        <v>29.203832177073007</v>
      </c>
      <c r="G159" s="373">
        <f t="shared" ref="G159:G164" si="85">H159</f>
        <v>8840</v>
      </c>
      <c r="H159" s="373">
        <v>8840</v>
      </c>
      <c r="I159" s="373">
        <f t="shared" si="72"/>
        <v>100</v>
      </c>
      <c r="J159" s="333">
        <f t="shared" si="80"/>
        <v>0</v>
      </c>
      <c r="K159" s="240">
        <f t="shared" si="81"/>
        <v>30270</v>
      </c>
      <c r="L159" s="333">
        <f t="shared" si="68"/>
        <v>0</v>
      </c>
      <c r="M159" s="240">
        <f t="shared" si="82"/>
        <v>30270</v>
      </c>
      <c r="N159" s="209"/>
      <c r="O159" s="209"/>
      <c r="P159" s="209"/>
      <c r="Q159" s="32"/>
      <c r="R159" s="32"/>
      <c r="S159" s="32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F159" s="32"/>
      <c r="AG159" s="32"/>
      <c r="AH159" s="32"/>
      <c r="AI159" s="32"/>
      <c r="AJ159" s="32"/>
      <c r="AK159" s="32"/>
      <c r="AL159" s="32"/>
      <c r="AM159" s="32"/>
      <c r="AN159" s="32"/>
      <c r="AO159" s="32"/>
      <c r="AP159" s="32"/>
      <c r="AQ159" s="32"/>
      <c r="AR159" s="32"/>
      <c r="AS159" s="32"/>
      <c r="AT159" s="32"/>
      <c r="AU159" s="32"/>
      <c r="AV159" s="32"/>
      <c r="AW159" s="32"/>
      <c r="AX159" s="32"/>
      <c r="AY159" s="32"/>
      <c r="AZ159" s="32"/>
    </row>
    <row r="160" spans="1:52" s="36" customFormat="1" ht="18.75" x14ac:dyDescent="0.3">
      <c r="A160" s="42" t="s">
        <v>80</v>
      </c>
      <c r="B160" s="177">
        <v>2250103</v>
      </c>
      <c r="C160" s="403"/>
      <c r="D160" s="373">
        <f t="shared" si="83"/>
        <v>0</v>
      </c>
      <c r="E160" s="368">
        <f t="shared" si="84"/>
        <v>0</v>
      </c>
      <c r="F160" s="339" t="e">
        <f t="shared" si="76"/>
        <v>#DIV/0!</v>
      </c>
      <c r="G160" s="394">
        <f t="shared" si="85"/>
        <v>0</v>
      </c>
      <c r="H160" s="394"/>
      <c r="I160" s="373" t="e">
        <f t="shared" si="72"/>
        <v>#DIV/0!</v>
      </c>
      <c r="J160" s="333">
        <f t="shared" si="80"/>
        <v>0</v>
      </c>
      <c r="K160" s="240">
        <f t="shared" si="81"/>
        <v>0</v>
      </c>
      <c r="L160" s="333">
        <f t="shared" si="68"/>
        <v>0</v>
      </c>
      <c r="M160" s="240">
        <f t="shared" si="82"/>
        <v>0</v>
      </c>
      <c r="N160" s="210"/>
      <c r="O160" s="210"/>
      <c r="P160" s="210"/>
      <c r="Q160" s="211"/>
      <c r="R160" s="211"/>
      <c r="S160" s="211"/>
      <c r="T160" s="211"/>
      <c r="U160" s="211"/>
      <c r="V160" s="211"/>
      <c r="W160" s="211"/>
      <c r="X160" s="211"/>
      <c r="Y160" s="211"/>
      <c r="Z160" s="211"/>
      <c r="AA160" s="211"/>
      <c r="AB160" s="211"/>
      <c r="AC160" s="211"/>
      <c r="AD160" s="211"/>
      <c r="AE160" s="211"/>
      <c r="AF160" s="211"/>
      <c r="AG160" s="211"/>
      <c r="AH160" s="211"/>
      <c r="AI160" s="211"/>
      <c r="AJ160" s="211"/>
      <c r="AK160" s="211"/>
      <c r="AL160" s="211"/>
      <c r="AM160" s="211"/>
      <c r="AN160" s="211"/>
      <c r="AO160" s="211"/>
      <c r="AP160" s="211"/>
      <c r="AQ160" s="211"/>
      <c r="AR160" s="211"/>
      <c r="AS160" s="211"/>
      <c r="AT160" s="211"/>
      <c r="AU160" s="211"/>
      <c r="AV160" s="211"/>
      <c r="AW160" s="211"/>
      <c r="AX160" s="211"/>
      <c r="AY160" s="211"/>
      <c r="AZ160" s="211"/>
    </row>
    <row r="161" spans="1:52" s="36" customFormat="1" ht="18.75" x14ac:dyDescent="0.3">
      <c r="A161" s="80" t="s">
        <v>81</v>
      </c>
      <c r="B161" s="177">
        <v>2250105</v>
      </c>
      <c r="C161" s="369"/>
      <c r="D161" s="373">
        <f t="shared" si="83"/>
        <v>0</v>
      </c>
      <c r="E161" s="368">
        <f t="shared" si="84"/>
        <v>0</v>
      </c>
      <c r="F161" s="339" t="e">
        <f t="shared" si="76"/>
        <v>#DIV/0!</v>
      </c>
      <c r="G161" s="394">
        <f t="shared" si="85"/>
        <v>0</v>
      </c>
      <c r="H161" s="394"/>
      <c r="I161" s="373" t="e">
        <f>H161/G161*100</f>
        <v>#DIV/0!</v>
      </c>
      <c r="J161" s="333">
        <f t="shared" si="80"/>
        <v>0</v>
      </c>
      <c r="K161" s="240">
        <f t="shared" si="81"/>
        <v>0</v>
      </c>
      <c r="L161" s="333">
        <f t="shared" si="68"/>
        <v>0</v>
      </c>
      <c r="M161" s="240">
        <f t="shared" si="82"/>
        <v>0</v>
      </c>
      <c r="N161" s="210"/>
      <c r="O161" s="210"/>
      <c r="P161" s="210"/>
      <c r="Q161" s="211"/>
      <c r="R161" s="211"/>
      <c r="S161" s="211"/>
      <c r="T161" s="211"/>
      <c r="U161" s="211"/>
      <c r="V161" s="211"/>
      <c r="W161" s="211"/>
      <c r="X161" s="211"/>
      <c r="Y161" s="211"/>
      <c r="Z161" s="211"/>
      <c r="AA161" s="211"/>
      <c r="AB161" s="211"/>
      <c r="AC161" s="211"/>
      <c r="AD161" s="211"/>
      <c r="AE161" s="211"/>
      <c r="AF161" s="211"/>
      <c r="AG161" s="211"/>
      <c r="AH161" s="211"/>
      <c r="AI161" s="211"/>
      <c r="AJ161" s="211"/>
      <c r="AK161" s="211"/>
      <c r="AL161" s="211"/>
      <c r="AM161" s="211"/>
      <c r="AN161" s="211"/>
      <c r="AO161" s="211"/>
      <c r="AP161" s="211"/>
      <c r="AQ161" s="211"/>
      <c r="AR161" s="211"/>
      <c r="AS161" s="211"/>
      <c r="AT161" s="211"/>
      <c r="AU161" s="211"/>
      <c r="AV161" s="211"/>
      <c r="AW161" s="211"/>
      <c r="AX161" s="211"/>
      <c r="AY161" s="211"/>
      <c r="AZ161" s="211"/>
    </row>
    <row r="162" spans="1:52" s="36" customFormat="1" ht="31.5" x14ac:dyDescent="0.3">
      <c r="A162" s="80" t="s">
        <v>50</v>
      </c>
      <c r="B162" s="177">
        <v>2250106</v>
      </c>
      <c r="C162" s="369"/>
      <c r="D162" s="373">
        <f t="shared" si="83"/>
        <v>0</v>
      </c>
      <c r="E162" s="368">
        <f t="shared" si="84"/>
        <v>0</v>
      </c>
      <c r="F162" s="339" t="e">
        <f t="shared" si="76"/>
        <v>#DIV/0!</v>
      </c>
      <c r="G162" s="394">
        <f t="shared" si="85"/>
        <v>0</v>
      </c>
      <c r="H162" s="394"/>
      <c r="I162" s="373" t="e">
        <f t="shared" si="72"/>
        <v>#DIV/0!</v>
      </c>
      <c r="J162" s="333"/>
      <c r="K162" s="240"/>
      <c r="L162" s="333">
        <f t="shared" si="68"/>
        <v>0</v>
      </c>
      <c r="M162" s="240"/>
      <c r="N162" s="210"/>
      <c r="O162" s="210"/>
      <c r="P162" s="210"/>
      <c r="Q162" s="211"/>
      <c r="R162" s="211"/>
      <c r="S162" s="211"/>
      <c r="T162" s="211"/>
      <c r="U162" s="211"/>
      <c r="V162" s="211"/>
      <c r="W162" s="211"/>
      <c r="X162" s="211"/>
      <c r="Y162" s="211"/>
      <c r="Z162" s="211"/>
      <c r="AA162" s="211"/>
      <c r="AB162" s="211"/>
      <c r="AC162" s="211"/>
      <c r="AD162" s="211"/>
      <c r="AE162" s="211"/>
      <c r="AF162" s="211"/>
      <c r="AG162" s="211"/>
      <c r="AH162" s="211"/>
      <c r="AI162" s="211"/>
      <c r="AJ162" s="211"/>
      <c r="AK162" s="211"/>
      <c r="AL162" s="211"/>
      <c r="AM162" s="211"/>
      <c r="AN162" s="211"/>
      <c r="AO162" s="211"/>
      <c r="AP162" s="211"/>
      <c r="AQ162" s="211"/>
      <c r="AR162" s="211"/>
      <c r="AS162" s="211"/>
      <c r="AT162" s="211"/>
      <c r="AU162" s="211"/>
      <c r="AV162" s="211"/>
      <c r="AW162" s="211"/>
      <c r="AX162" s="211"/>
      <c r="AY162" s="211"/>
      <c r="AZ162" s="211"/>
    </row>
    <row r="163" spans="1:52" s="70" customFormat="1" ht="18.75" x14ac:dyDescent="0.3">
      <c r="A163" s="80" t="s">
        <v>82</v>
      </c>
      <c r="B163" s="177">
        <v>2250124</v>
      </c>
      <c r="C163" s="403">
        <v>96000</v>
      </c>
      <c r="D163" s="373">
        <f t="shared" si="83"/>
        <v>64000</v>
      </c>
      <c r="E163" s="368">
        <f t="shared" si="84"/>
        <v>32000</v>
      </c>
      <c r="F163" s="339">
        <f t="shared" si="76"/>
        <v>66.666666666666657</v>
      </c>
      <c r="G163" s="368">
        <f t="shared" si="85"/>
        <v>64000</v>
      </c>
      <c r="H163" s="368">
        <v>64000</v>
      </c>
      <c r="I163" s="373">
        <f t="shared" si="72"/>
        <v>100</v>
      </c>
      <c r="J163" s="333">
        <f t="shared" ref="J163:J174" si="86">G163-H163</f>
        <v>0</v>
      </c>
      <c r="K163" s="240">
        <f t="shared" ref="K163:K174" si="87">C163</f>
        <v>96000</v>
      </c>
      <c r="L163" s="333">
        <f t="shared" si="68"/>
        <v>0</v>
      </c>
      <c r="M163" s="240">
        <f t="shared" ref="M163:M174" si="88">K163-L163</f>
        <v>96000</v>
      </c>
      <c r="N163" s="224"/>
      <c r="O163" s="224"/>
      <c r="P163" s="224"/>
      <c r="Q163" s="225"/>
      <c r="R163" s="225"/>
      <c r="S163" s="225"/>
      <c r="T163" s="225"/>
      <c r="U163" s="225"/>
      <c r="V163" s="225"/>
      <c r="W163" s="225"/>
      <c r="X163" s="225"/>
      <c r="Y163" s="225"/>
      <c r="Z163" s="225"/>
      <c r="AA163" s="225"/>
      <c r="AB163" s="225"/>
      <c r="AC163" s="225"/>
      <c r="AD163" s="225"/>
      <c r="AE163" s="225"/>
      <c r="AF163" s="225"/>
      <c r="AG163" s="225"/>
      <c r="AH163" s="225"/>
      <c r="AI163" s="225"/>
      <c r="AJ163" s="225"/>
      <c r="AK163" s="225"/>
      <c r="AL163" s="225"/>
      <c r="AM163" s="225"/>
      <c r="AN163" s="225"/>
      <c r="AO163" s="225"/>
      <c r="AP163" s="225"/>
      <c r="AQ163" s="225"/>
      <c r="AR163" s="225"/>
      <c r="AS163" s="225"/>
      <c r="AT163" s="225"/>
      <c r="AU163" s="225"/>
      <c r="AV163" s="225"/>
      <c r="AW163" s="225"/>
      <c r="AX163" s="225"/>
      <c r="AY163" s="225"/>
      <c r="AZ163" s="225"/>
    </row>
    <row r="164" spans="1:52" s="70" customFormat="1" ht="31.5" x14ac:dyDescent="0.3">
      <c r="A164" s="80" t="s">
        <v>83</v>
      </c>
      <c r="B164" s="177">
        <v>2250194</v>
      </c>
      <c r="C164" s="369"/>
      <c r="D164" s="373">
        <f t="shared" si="83"/>
        <v>0</v>
      </c>
      <c r="E164" s="368">
        <f t="shared" si="84"/>
        <v>0</v>
      </c>
      <c r="F164" s="339" t="e">
        <f t="shared" si="76"/>
        <v>#DIV/0!</v>
      </c>
      <c r="G164" s="368">
        <f t="shared" si="85"/>
        <v>0</v>
      </c>
      <c r="H164" s="368"/>
      <c r="I164" s="373" t="e">
        <f t="shared" si="72"/>
        <v>#DIV/0!</v>
      </c>
      <c r="J164" s="333">
        <f t="shared" si="86"/>
        <v>0</v>
      </c>
      <c r="K164" s="240">
        <f t="shared" si="87"/>
        <v>0</v>
      </c>
      <c r="L164" s="333">
        <f t="shared" si="68"/>
        <v>0</v>
      </c>
      <c r="M164" s="240">
        <f t="shared" si="88"/>
        <v>0</v>
      </c>
      <c r="N164" s="224"/>
      <c r="O164" s="224"/>
      <c r="P164" s="224"/>
      <c r="Q164" s="225"/>
      <c r="R164" s="225"/>
      <c r="S164" s="225"/>
      <c r="T164" s="225"/>
      <c r="U164" s="225"/>
      <c r="V164" s="225"/>
      <c r="W164" s="225"/>
      <c r="X164" s="225"/>
      <c r="Y164" s="225"/>
      <c r="Z164" s="225"/>
      <c r="AA164" s="225"/>
      <c r="AB164" s="225"/>
      <c r="AC164" s="225"/>
      <c r="AD164" s="225"/>
      <c r="AE164" s="225"/>
      <c r="AF164" s="225"/>
      <c r="AG164" s="225"/>
      <c r="AH164" s="225"/>
      <c r="AI164" s="225"/>
      <c r="AJ164" s="225"/>
      <c r="AK164" s="225"/>
      <c r="AL164" s="225"/>
      <c r="AM164" s="225"/>
      <c r="AN164" s="225"/>
      <c r="AO164" s="225"/>
      <c r="AP164" s="225"/>
      <c r="AQ164" s="225"/>
      <c r="AR164" s="225"/>
      <c r="AS164" s="225"/>
      <c r="AT164" s="225"/>
      <c r="AU164" s="225"/>
      <c r="AV164" s="225"/>
      <c r="AW164" s="225"/>
      <c r="AX164" s="225"/>
      <c r="AY164" s="225"/>
      <c r="AZ164" s="225"/>
    </row>
    <row r="165" spans="1:52" s="53" customFormat="1" ht="21.75" customHeight="1" x14ac:dyDescent="0.3">
      <c r="A165" s="93" t="s">
        <v>15</v>
      </c>
      <c r="B165" s="121">
        <v>226</v>
      </c>
      <c r="C165" s="407">
        <f>SUM(C166:C168)</f>
        <v>60000</v>
      </c>
      <c r="D165" s="407">
        <f>SUM(D166:D168)</f>
        <v>40000</v>
      </c>
      <c r="E165" s="407">
        <f>SUM(E166:E168)</f>
        <v>20000</v>
      </c>
      <c r="F165" s="379">
        <f t="shared" si="76"/>
        <v>66.666666666666657</v>
      </c>
      <c r="G165" s="407">
        <f>SUM(G166:G168)</f>
        <v>40000</v>
      </c>
      <c r="H165" s="407">
        <f>SUM(H166:H168)</f>
        <v>40000</v>
      </c>
      <c r="I165" s="407">
        <f t="shared" si="72"/>
        <v>100</v>
      </c>
      <c r="J165" s="333">
        <f t="shared" si="86"/>
        <v>0</v>
      </c>
      <c r="K165" s="240">
        <f t="shared" si="87"/>
        <v>60000</v>
      </c>
      <c r="L165" s="333">
        <f t="shared" si="68"/>
        <v>0</v>
      </c>
      <c r="M165" s="240">
        <f t="shared" si="88"/>
        <v>60000</v>
      </c>
      <c r="N165" s="413"/>
      <c r="O165" s="413"/>
      <c r="P165" s="413"/>
      <c r="Q165" s="43"/>
      <c r="R165" s="43"/>
      <c r="S165" s="4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3"/>
      <c r="AL165" s="43"/>
      <c r="AM165" s="43"/>
      <c r="AN165" s="43"/>
      <c r="AO165" s="43"/>
      <c r="AP165" s="43"/>
      <c r="AQ165" s="43"/>
      <c r="AR165" s="43"/>
      <c r="AS165" s="43"/>
      <c r="AT165" s="43"/>
      <c r="AU165" s="43"/>
      <c r="AV165" s="43"/>
      <c r="AW165" s="43"/>
      <c r="AX165" s="43"/>
      <c r="AY165" s="43"/>
      <c r="AZ165" s="43"/>
    </row>
    <row r="166" spans="1:52" s="70" customFormat="1" ht="18.75" x14ac:dyDescent="0.3">
      <c r="A166" s="54" t="s">
        <v>84</v>
      </c>
      <c r="B166" s="176">
        <v>2260094</v>
      </c>
      <c r="C166" s="369"/>
      <c r="D166" s="368">
        <f t="shared" ref="D166:D168" si="89">H166</f>
        <v>0</v>
      </c>
      <c r="E166" s="368">
        <f t="shared" ref="E166:E168" si="90">C166-D166</f>
        <v>0</v>
      </c>
      <c r="F166" s="339" t="e">
        <f t="shared" si="76"/>
        <v>#DIV/0!</v>
      </c>
      <c r="G166" s="368">
        <f t="shared" ref="G166:G168" si="91">H166</f>
        <v>0</v>
      </c>
      <c r="H166" s="368"/>
      <c r="I166" s="368" t="e">
        <f t="shared" si="72"/>
        <v>#DIV/0!</v>
      </c>
      <c r="J166" s="333">
        <f t="shared" si="86"/>
        <v>0</v>
      </c>
      <c r="K166" s="240">
        <f t="shared" si="87"/>
        <v>0</v>
      </c>
      <c r="L166" s="333">
        <f t="shared" si="68"/>
        <v>0</v>
      </c>
      <c r="M166" s="240">
        <f t="shared" si="88"/>
        <v>0</v>
      </c>
      <c r="N166" s="224"/>
      <c r="O166" s="224"/>
      <c r="P166" s="224"/>
      <c r="Q166" s="225"/>
      <c r="R166" s="225"/>
      <c r="S166" s="225"/>
      <c r="T166" s="225"/>
      <c r="U166" s="225"/>
      <c r="V166" s="225"/>
      <c r="W166" s="225"/>
      <c r="X166" s="225"/>
      <c r="Y166" s="225"/>
      <c r="Z166" s="225"/>
      <c r="AA166" s="225"/>
      <c r="AB166" s="225"/>
      <c r="AC166" s="225"/>
      <c r="AD166" s="225"/>
      <c r="AE166" s="225"/>
      <c r="AF166" s="225"/>
      <c r="AG166" s="225"/>
      <c r="AH166" s="225"/>
      <c r="AI166" s="225"/>
      <c r="AJ166" s="225"/>
      <c r="AK166" s="225"/>
      <c r="AL166" s="225"/>
      <c r="AM166" s="225"/>
      <c r="AN166" s="225"/>
      <c r="AO166" s="225"/>
      <c r="AP166" s="225"/>
      <c r="AQ166" s="225"/>
      <c r="AR166" s="225"/>
      <c r="AS166" s="225"/>
      <c r="AT166" s="225"/>
      <c r="AU166" s="225"/>
      <c r="AV166" s="225"/>
      <c r="AW166" s="225"/>
      <c r="AX166" s="225"/>
      <c r="AY166" s="225"/>
      <c r="AZ166" s="225"/>
    </row>
    <row r="167" spans="1:52" s="70" customFormat="1" ht="21" customHeight="1" x14ac:dyDescent="0.3">
      <c r="A167" s="50" t="s">
        <v>85</v>
      </c>
      <c r="B167" s="179">
        <v>2260101</v>
      </c>
      <c r="C167" s="369">
        <v>60000</v>
      </c>
      <c r="D167" s="368">
        <f t="shared" si="89"/>
        <v>40000</v>
      </c>
      <c r="E167" s="368">
        <f t="shared" si="90"/>
        <v>20000</v>
      </c>
      <c r="F167" s="339">
        <f t="shared" si="76"/>
        <v>66.666666666666657</v>
      </c>
      <c r="G167" s="368">
        <f t="shared" si="91"/>
        <v>40000</v>
      </c>
      <c r="H167" s="368">
        <v>40000</v>
      </c>
      <c r="I167" s="368">
        <f t="shared" si="72"/>
        <v>100</v>
      </c>
      <c r="J167" s="333">
        <f t="shared" si="86"/>
        <v>0</v>
      </c>
      <c r="K167" s="240">
        <f t="shared" si="87"/>
        <v>60000</v>
      </c>
      <c r="L167" s="333">
        <f t="shared" si="68"/>
        <v>0</v>
      </c>
      <c r="M167" s="240">
        <f t="shared" si="88"/>
        <v>60000</v>
      </c>
      <c r="N167" s="224"/>
      <c r="O167" s="224"/>
      <c r="P167" s="224"/>
      <c r="Q167" s="225"/>
      <c r="R167" s="225"/>
      <c r="S167" s="225"/>
      <c r="T167" s="225"/>
      <c r="U167" s="225"/>
      <c r="V167" s="225"/>
      <c r="W167" s="225"/>
      <c r="X167" s="225"/>
      <c r="Y167" s="225"/>
      <c r="Z167" s="225"/>
      <c r="AA167" s="225"/>
      <c r="AB167" s="225"/>
      <c r="AC167" s="225"/>
      <c r="AD167" s="225"/>
      <c r="AE167" s="225"/>
      <c r="AF167" s="225"/>
      <c r="AG167" s="225"/>
      <c r="AH167" s="225"/>
      <c r="AI167" s="225"/>
      <c r="AJ167" s="225"/>
      <c r="AK167" s="225"/>
      <c r="AL167" s="225"/>
      <c r="AM167" s="225"/>
      <c r="AN167" s="225"/>
      <c r="AO167" s="225"/>
      <c r="AP167" s="225"/>
      <c r="AQ167" s="225"/>
      <c r="AR167" s="225"/>
      <c r="AS167" s="225"/>
      <c r="AT167" s="225"/>
      <c r="AU167" s="225"/>
      <c r="AV167" s="225"/>
      <c r="AW167" s="225"/>
      <c r="AX167" s="225"/>
      <c r="AY167" s="225"/>
      <c r="AZ167" s="225"/>
    </row>
    <row r="168" spans="1:52" s="70" customFormat="1" ht="31.5" x14ac:dyDescent="0.3">
      <c r="A168" s="37" t="s">
        <v>86</v>
      </c>
      <c r="B168" s="176">
        <v>2260204</v>
      </c>
      <c r="C168" s="369"/>
      <c r="D168" s="368">
        <f t="shared" si="89"/>
        <v>0</v>
      </c>
      <c r="E168" s="368">
        <f t="shared" si="90"/>
        <v>0</v>
      </c>
      <c r="F168" s="339" t="e">
        <f t="shared" si="76"/>
        <v>#DIV/0!</v>
      </c>
      <c r="G168" s="368">
        <f t="shared" si="91"/>
        <v>0</v>
      </c>
      <c r="H168" s="368"/>
      <c r="I168" s="368" t="e">
        <f t="shared" si="72"/>
        <v>#DIV/0!</v>
      </c>
      <c r="J168" s="333">
        <f t="shared" si="86"/>
        <v>0</v>
      </c>
      <c r="K168" s="240">
        <f t="shared" si="87"/>
        <v>0</v>
      </c>
      <c r="L168" s="333">
        <f t="shared" si="68"/>
        <v>0</v>
      </c>
      <c r="M168" s="240">
        <f t="shared" si="88"/>
        <v>0</v>
      </c>
      <c r="N168" s="224"/>
      <c r="O168" s="224"/>
      <c r="P168" s="224"/>
      <c r="Q168" s="225"/>
      <c r="R168" s="225"/>
      <c r="S168" s="225"/>
      <c r="T168" s="225"/>
      <c r="U168" s="225"/>
      <c r="V168" s="225"/>
      <c r="W168" s="225"/>
      <c r="X168" s="225"/>
      <c r="Y168" s="225"/>
      <c r="Z168" s="225"/>
      <c r="AA168" s="225"/>
      <c r="AB168" s="225"/>
      <c r="AC168" s="225"/>
      <c r="AD168" s="225"/>
      <c r="AE168" s="225"/>
      <c r="AF168" s="225"/>
      <c r="AG168" s="225"/>
      <c r="AH168" s="225"/>
      <c r="AI168" s="225"/>
      <c r="AJ168" s="225"/>
      <c r="AK168" s="225"/>
      <c r="AL168" s="225"/>
      <c r="AM168" s="225"/>
      <c r="AN168" s="225"/>
      <c r="AO168" s="225"/>
      <c r="AP168" s="225"/>
      <c r="AQ168" s="225"/>
      <c r="AR168" s="225"/>
      <c r="AS168" s="225"/>
      <c r="AT168" s="225"/>
      <c r="AU168" s="225"/>
      <c r="AV168" s="225"/>
      <c r="AW168" s="225"/>
      <c r="AX168" s="225"/>
      <c r="AY168" s="225"/>
      <c r="AZ168" s="225"/>
    </row>
    <row r="169" spans="1:52" s="158" customFormat="1" ht="26.25" customHeight="1" x14ac:dyDescent="0.25">
      <c r="A169" s="156" t="s">
        <v>24</v>
      </c>
      <c r="B169" s="163">
        <v>340</v>
      </c>
      <c r="C169" s="412">
        <f>C170</f>
        <v>25000</v>
      </c>
      <c r="D169" s="412">
        <f>D170</f>
        <v>25000</v>
      </c>
      <c r="E169" s="412">
        <f>E170</f>
        <v>0</v>
      </c>
      <c r="F169" s="409">
        <f t="shared" si="76"/>
        <v>100</v>
      </c>
      <c r="G169" s="412">
        <f>G170</f>
        <v>25000</v>
      </c>
      <c r="H169" s="412">
        <f>H170</f>
        <v>25000</v>
      </c>
      <c r="I169" s="412">
        <f t="shared" si="72"/>
        <v>100</v>
      </c>
      <c r="J169" s="333">
        <f t="shared" si="86"/>
        <v>0</v>
      </c>
      <c r="K169" s="240">
        <f t="shared" si="87"/>
        <v>25000</v>
      </c>
      <c r="L169" s="333">
        <f t="shared" si="68"/>
        <v>0</v>
      </c>
      <c r="M169" s="240">
        <f t="shared" si="88"/>
        <v>25000</v>
      </c>
      <c r="N169" s="219"/>
      <c r="O169" s="219"/>
      <c r="P169" s="219"/>
      <c r="Q169" s="220"/>
      <c r="R169" s="220"/>
      <c r="S169" s="220"/>
      <c r="T169" s="220"/>
      <c r="U169" s="220"/>
      <c r="V169" s="220"/>
      <c r="W169" s="220"/>
      <c r="X169" s="220"/>
      <c r="Y169" s="220"/>
      <c r="Z169" s="220"/>
      <c r="AA169" s="220"/>
      <c r="AB169" s="220"/>
      <c r="AC169" s="220"/>
      <c r="AD169" s="220"/>
      <c r="AE169" s="220"/>
      <c r="AF169" s="220"/>
      <c r="AG169" s="220"/>
      <c r="AH169" s="220"/>
      <c r="AI169" s="220"/>
      <c r="AJ169" s="220"/>
      <c r="AK169" s="220"/>
      <c r="AL169" s="220"/>
      <c r="AM169" s="220"/>
      <c r="AN169" s="220"/>
      <c r="AO169" s="220"/>
      <c r="AP169" s="220"/>
      <c r="AQ169" s="220"/>
      <c r="AR169" s="220"/>
      <c r="AS169" s="220"/>
      <c r="AT169" s="220"/>
      <c r="AU169" s="220"/>
      <c r="AV169" s="220"/>
      <c r="AW169" s="220"/>
      <c r="AX169" s="220"/>
      <c r="AY169" s="220"/>
      <c r="AZ169" s="220"/>
    </row>
    <row r="170" spans="1:52" s="47" customFormat="1" ht="16.5" customHeight="1" x14ac:dyDescent="0.25">
      <c r="A170" s="94"/>
      <c r="B170" s="120">
        <v>346</v>
      </c>
      <c r="C170" s="407">
        <f>SUM(C171:C175)</f>
        <v>25000</v>
      </c>
      <c r="D170" s="407">
        <f>SUM(D171:D175)</f>
        <v>25000</v>
      </c>
      <c r="E170" s="407">
        <f>SUM(E171:E175)</f>
        <v>0</v>
      </c>
      <c r="F170" s="379">
        <f t="shared" si="76"/>
        <v>100</v>
      </c>
      <c r="G170" s="407">
        <f>SUM(G171:G175)</f>
        <v>25000</v>
      </c>
      <c r="H170" s="407">
        <f>SUM(H171:H175)</f>
        <v>25000</v>
      </c>
      <c r="I170" s="407">
        <f t="shared" si="72"/>
        <v>100</v>
      </c>
      <c r="J170" s="333">
        <f t="shared" si="86"/>
        <v>0</v>
      </c>
      <c r="K170" s="240">
        <f t="shared" si="87"/>
        <v>25000</v>
      </c>
      <c r="L170" s="333">
        <f t="shared" si="68"/>
        <v>0</v>
      </c>
      <c r="M170" s="240">
        <f t="shared" si="88"/>
        <v>25000</v>
      </c>
      <c r="N170" s="221"/>
      <c r="O170" s="221"/>
      <c r="P170" s="221"/>
      <c r="Q170" s="208"/>
      <c r="R170" s="208"/>
      <c r="S170" s="208"/>
      <c r="T170" s="208"/>
      <c r="U170" s="208"/>
      <c r="V170" s="208"/>
      <c r="W170" s="208"/>
      <c r="X170" s="208"/>
      <c r="Y170" s="208"/>
      <c r="Z170" s="208"/>
      <c r="AA170" s="208"/>
      <c r="AB170" s="208"/>
      <c r="AC170" s="208"/>
      <c r="AD170" s="208"/>
      <c r="AE170" s="208"/>
      <c r="AF170" s="208"/>
      <c r="AG170" s="208"/>
      <c r="AH170" s="208"/>
      <c r="AI170" s="208"/>
      <c r="AJ170" s="208"/>
      <c r="AK170" s="208"/>
      <c r="AL170" s="208"/>
      <c r="AM170" s="208"/>
      <c r="AN170" s="208"/>
      <c r="AO170" s="208"/>
      <c r="AP170" s="208"/>
      <c r="AQ170" s="208"/>
      <c r="AR170" s="208"/>
      <c r="AS170" s="208"/>
      <c r="AT170" s="208"/>
      <c r="AU170" s="208"/>
      <c r="AV170" s="208"/>
      <c r="AW170" s="208"/>
      <c r="AX170" s="208"/>
      <c r="AY170" s="208"/>
      <c r="AZ170" s="208"/>
    </row>
    <row r="171" spans="1:52" s="33" customFormat="1" ht="18.75" x14ac:dyDescent="0.3">
      <c r="A171" s="28" t="s">
        <v>87</v>
      </c>
      <c r="B171" s="176">
        <v>3460008</v>
      </c>
      <c r="C171" s="369">
        <v>15000</v>
      </c>
      <c r="D171" s="373">
        <f t="shared" ref="D171:D175" si="92">H171</f>
        <v>15000</v>
      </c>
      <c r="E171" s="368">
        <f t="shared" ref="E171:E175" si="93">C171-D171</f>
        <v>0</v>
      </c>
      <c r="F171" s="339">
        <f t="shared" si="76"/>
        <v>100</v>
      </c>
      <c r="G171" s="373">
        <f t="shared" ref="G171:G175" si="94">H171</f>
        <v>15000</v>
      </c>
      <c r="H171" s="373">
        <v>15000</v>
      </c>
      <c r="I171" s="373">
        <f t="shared" si="72"/>
        <v>100</v>
      </c>
      <c r="J171" s="333">
        <f t="shared" si="86"/>
        <v>0</v>
      </c>
      <c r="K171" s="240">
        <f t="shared" si="87"/>
        <v>15000</v>
      </c>
      <c r="L171" s="333">
        <f t="shared" si="68"/>
        <v>0</v>
      </c>
      <c r="M171" s="240">
        <f t="shared" si="88"/>
        <v>15000</v>
      </c>
      <c r="N171" s="209"/>
      <c r="O171" s="209"/>
      <c r="P171" s="209"/>
      <c r="Q171" s="32"/>
      <c r="R171" s="32"/>
      <c r="S171" s="32"/>
      <c r="T171" s="32"/>
      <c r="U171" s="32"/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  <c r="AF171" s="32"/>
      <c r="AG171" s="32"/>
      <c r="AH171" s="32"/>
      <c r="AI171" s="32"/>
      <c r="AJ171" s="32"/>
      <c r="AK171" s="32"/>
      <c r="AL171" s="32"/>
      <c r="AM171" s="32"/>
      <c r="AN171" s="32"/>
      <c r="AO171" s="32"/>
      <c r="AP171" s="32"/>
      <c r="AQ171" s="32"/>
      <c r="AR171" s="32"/>
      <c r="AS171" s="32"/>
      <c r="AT171" s="32"/>
      <c r="AU171" s="32"/>
      <c r="AV171" s="32"/>
      <c r="AW171" s="32"/>
      <c r="AX171" s="32"/>
      <c r="AY171" s="32"/>
      <c r="AZ171" s="32"/>
    </row>
    <row r="172" spans="1:52" s="33" customFormat="1" ht="18.75" x14ac:dyDescent="0.3">
      <c r="A172" s="28" t="s">
        <v>88</v>
      </c>
      <c r="B172" s="176">
        <v>3460013</v>
      </c>
      <c r="C172" s="369"/>
      <c r="D172" s="373">
        <f t="shared" si="92"/>
        <v>0</v>
      </c>
      <c r="E172" s="368">
        <f t="shared" si="93"/>
        <v>0</v>
      </c>
      <c r="F172" s="339" t="e">
        <f t="shared" si="76"/>
        <v>#DIV/0!</v>
      </c>
      <c r="G172" s="373">
        <f t="shared" si="94"/>
        <v>0</v>
      </c>
      <c r="H172" s="373"/>
      <c r="I172" s="373" t="e">
        <f t="shared" si="72"/>
        <v>#DIV/0!</v>
      </c>
      <c r="J172" s="333">
        <f t="shared" si="86"/>
        <v>0</v>
      </c>
      <c r="K172" s="240">
        <f t="shared" si="87"/>
        <v>0</v>
      </c>
      <c r="L172" s="333">
        <f t="shared" si="68"/>
        <v>0</v>
      </c>
      <c r="M172" s="240">
        <f t="shared" si="88"/>
        <v>0</v>
      </c>
      <c r="N172" s="209"/>
      <c r="O172" s="209"/>
      <c r="P172" s="209"/>
      <c r="Q172" s="32"/>
      <c r="R172" s="32"/>
      <c r="S172" s="32"/>
      <c r="T172" s="32"/>
      <c r="U172" s="32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  <c r="AF172" s="32"/>
      <c r="AG172" s="32"/>
      <c r="AH172" s="32"/>
      <c r="AI172" s="32"/>
      <c r="AJ172" s="32"/>
      <c r="AK172" s="32"/>
      <c r="AL172" s="32"/>
      <c r="AM172" s="32"/>
      <c r="AN172" s="32"/>
      <c r="AO172" s="32"/>
      <c r="AP172" s="32"/>
      <c r="AQ172" s="32"/>
      <c r="AR172" s="32"/>
      <c r="AS172" s="32"/>
      <c r="AT172" s="32"/>
      <c r="AU172" s="32"/>
      <c r="AV172" s="32"/>
      <c r="AW172" s="32"/>
      <c r="AX172" s="32"/>
      <c r="AY172" s="32"/>
      <c r="AZ172" s="32"/>
    </row>
    <row r="173" spans="1:52" s="33" customFormat="1" ht="47.25" x14ac:dyDescent="0.3">
      <c r="A173" s="28" t="s">
        <v>276</v>
      </c>
      <c r="B173" s="176">
        <v>3460019</v>
      </c>
      <c r="C173" s="369">
        <v>10000</v>
      </c>
      <c r="D173" s="373">
        <f t="shared" si="92"/>
        <v>10000</v>
      </c>
      <c r="E173" s="368">
        <f t="shared" si="93"/>
        <v>0</v>
      </c>
      <c r="F173" s="339">
        <f t="shared" si="76"/>
        <v>100</v>
      </c>
      <c r="G173" s="373">
        <f t="shared" si="94"/>
        <v>10000</v>
      </c>
      <c r="H173" s="373">
        <v>10000</v>
      </c>
      <c r="I173" s="373">
        <f t="shared" si="72"/>
        <v>100</v>
      </c>
      <c r="J173" s="333"/>
      <c r="K173" s="240"/>
      <c r="L173" s="333"/>
      <c r="M173" s="240"/>
      <c r="N173" s="209"/>
      <c r="O173" s="209"/>
      <c r="P173" s="209"/>
      <c r="Q173" s="32"/>
      <c r="R173" s="32"/>
      <c r="S173" s="32"/>
      <c r="T173" s="32"/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F173" s="32"/>
      <c r="AG173" s="32"/>
      <c r="AH173" s="32"/>
      <c r="AI173" s="32"/>
      <c r="AJ173" s="32"/>
      <c r="AK173" s="32"/>
      <c r="AL173" s="32"/>
      <c r="AM173" s="32"/>
      <c r="AN173" s="32"/>
      <c r="AO173" s="32"/>
      <c r="AP173" s="32"/>
      <c r="AQ173" s="32"/>
      <c r="AR173" s="32"/>
      <c r="AS173" s="32"/>
      <c r="AT173" s="32"/>
      <c r="AU173" s="32"/>
      <c r="AV173" s="32"/>
      <c r="AW173" s="32"/>
      <c r="AX173" s="32"/>
      <c r="AY173" s="32"/>
      <c r="AZ173" s="32"/>
    </row>
    <row r="174" spans="1:52" s="33" customFormat="1" ht="69" customHeight="1" x14ac:dyDescent="0.3">
      <c r="A174" s="51" t="s">
        <v>278</v>
      </c>
      <c r="B174" s="176">
        <v>3460024</v>
      </c>
      <c r="C174" s="369"/>
      <c r="D174" s="373">
        <f t="shared" si="92"/>
        <v>0</v>
      </c>
      <c r="E174" s="368">
        <f t="shared" si="93"/>
        <v>0</v>
      </c>
      <c r="F174" s="339" t="e">
        <f t="shared" si="76"/>
        <v>#DIV/0!</v>
      </c>
      <c r="G174" s="373">
        <f t="shared" si="94"/>
        <v>0</v>
      </c>
      <c r="H174" s="373"/>
      <c r="I174" s="373" t="e">
        <f t="shared" si="72"/>
        <v>#DIV/0!</v>
      </c>
      <c r="J174" s="333">
        <f t="shared" si="86"/>
        <v>0</v>
      </c>
      <c r="K174" s="240">
        <f t="shared" si="87"/>
        <v>0</v>
      </c>
      <c r="L174" s="333">
        <f t="shared" si="68"/>
        <v>0</v>
      </c>
      <c r="M174" s="240">
        <f t="shared" si="88"/>
        <v>0</v>
      </c>
      <c r="N174" s="209"/>
      <c r="O174" s="209"/>
      <c r="P174" s="209"/>
      <c r="Q174" s="32"/>
      <c r="R174" s="32"/>
      <c r="S174" s="32"/>
      <c r="T174" s="32"/>
      <c r="U174" s="32"/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  <c r="AF174" s="32"/>
      <c r="AG174" s="32"/>
      <c r="AH174" s="32"/>
      <c r="AI174" s="32"/>
      <c r="AJ174" s="32"/>
      <c r="AK174" s="32"/>
      <c r="AL174" s="32"/>
      <c r="AM174" s="32"/>
      <c r="AN174" s="32"/>
      <c r="AO174" s="32"/>
      <c r="AP174" s="32"/>
      <c r="AQ174" s="32"/>
      <c r="AR174" s="32"/>
      <c r="AS174" s="32"/>
      <c r="AT174" s="32"/>
      <c r="AU174" s="32"/>
      <c r="AV174" s="32"/>
      <c r="AW174" s="32"/>
      <c r="AX174" s="32"/>
      <c r="AY174" s="32"/>
      <c r="AZ174" s="32"/>
    </row>
    <row r="175" spans="1:52" s="33" customFormat="1" ht="35.25" customHeight="1" x14ac:dyDescent="0.3">
      <c r="A175" s="51" t="s">
        <v>76</v>
      </c>
      <c r="B175" s="176">
        <v>3460030</v>
      </c>
      <c r="C175" s="369"/>
      <c r="D175" s="373">
        <f t="shared" si="92"/>
        <v>0</v>
      </c>
      <c r="E175" s="368">
        <f t="shared" si="93"/>
        <v>0</v>
      </c>
      <c r="F175" s="339" t="e">
        <f t="shared" si="76"/>
        <v>#DIV/0!</v>
      </c>
      <c r="G175" s="373">
        <f t="shared" si="94"/>
        <v>0</v>
      </c>
      <c r="H175" s="373"/>
      <c r="I175" s="373" t="e">
        <f t="shared" si="72"/>
        <v>#DIV/0!</v>
      </c>
      <c r="J175" s="333"/>
      <c r="K175" s="240"/>
      <c r="L175" s="333">
        <f t="shared" si="68"/>
        <v>0</v>
      </c>
      <c r="M175" s="240"/>
      <c r="N175" s="209"/>
      <c r="O175" s="209"/>
      <c r="P175" s="209"/>
      <c r="Q175" s="32"/>
      <c r="R175" s="32"/>
      <c r="S175" s="32"/>
      <c r="T175" s="32"/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F175" s="32"/>
      <c r="AG175" s="32"/>
      <c r="AH175" s="32"/>
      <c r="AI175" s="32"/>
      <c r="AJ175" s="32"/>
      <c r="AK175" s="32"/>
      <c r="AL175" s="32"/>
      <c r="AM175" s="32"/>
      <c r="AN175" s="32"/>
      <c r="AO175" s="32"/>
      <c r="AP175" s="32"/>
      <c r="AQ175" s="32"/>
      <c r="AR175" s="32"/>
      <c r="AS175" s="32"/>
      <c r="AT175" s="32"/>
      <c r="AU175" s="32"/>
      <c r="AV175" s="32"/>
      <c r="AW175" s="32"/>
      <c r="AX175" s="32"/>
      <c r="AY175" s="32"/>
      <c r="AZ175" s="32"/>
    </row>
    <row r="176" spans="1:52" s="162" customFormat="1" ht="18.75" x14ac:dyDescent="0.3">
      <c r="A176" s="52" t="s">
        <v>89</v>
      </c>
      <c r="B176" s="118" t="s">
        <v>172</v>
      </c>
      <c r="C176" s="411">
        <f>C177+C181+C183</f>
        <v>966050.48</v>
      </c>
      <c r="D176" s="411">
        <f>D177+D181+D183</f>
        <v>587780.16</v>
      </c>
      <c r="E176" s="411">
        <f>E177+E181+E183</f>
        <v>378270.32</v>
      </c>
      <c r="F176" s="389">
        <f t="shared" ref="F176:F194" si="95">D176/C176*100</f>
        <v>60.84362796445172</v>
      </c>
      <c r="G176" s="411">
        <f>G177+G181+G183</f>
        <v>587780.16</v>
      </c>
      <c r="H176" s="411">
        <f>H177+H181+H183</f>
        <v>587780.16</v>
      </c>
      <c r="I176" s="411">
        <f t="shared" si="72"/>
        <v>100</v>
      </c>
      <c r="J176" s="333">
        <f>G176-H176</f>
        <v>0</v>
      </c>
      <c r="K176" s="240">
        <f>C176</f>
        <v>966050.48</v>
      </c>
      <c r="L176" s="333">
        <f t="shared" si="68"/>
        <v>0</v>
      </c>
      <c r="M176" s="240">
        <f>K176-L176</f>
        <v>966050.48</v>
      </c>
      <c r="N176" s="230"/>
      <c r="O176" s="230"/>
      <c r="P176" s="230"/>
      <c r="Q176" s="227"/>
      <c r="R176" s="227"/>
      <c r="S176" s="227"/>
      <c r="T176" s="227"/>
      <c r="U176" s="227"/>
      <c r="V176" s="227"/>
      <c r="W176" s="227"/>
      <c r="X176" s="227"/>
      <c r="Y176" s="227"/>
      <c r="Z176" s="227"/>
      <c r="AA176" s="227"/>
      <c r="AB176" s="227"/>
      <c r="AC176" s="227"/>
      <c r="AD176" s="227"/>
      <c r="AE176" s="227"/>
      <c r="AF176" s="227"/>
      <c r="AG176" s="227"/>
      <c r="AH176" s="227"/>
      <c r="AI176" s="227"/>
      <c r="AJ176" s="227"/>
      <c r="AK176" s="227"/>
      <c r="AL176" s="227"/>
      <c r="AM176" s="227"/>
      <c r="AN176" s="227"/>
      <c r="AO176" s="227"/>
      <c r="AP176" s="227"/>
      <c r="AQ176" s="227"/>
      <c r="AR176" s="227"/>
      <c r="AS176" s="227"/>
      <c r="AT176" s="227"/>
      <c r="AU176" s="227"/>
      <c r="AV176" s="227"/>
      <c r="AW176" s="227"/>
      <c r="AX176" s="227"/>
      <c r="AY176" s="227"/>
      <c r="AZ176" s="227"/>
    </row>
    <row r="177" spans="1:52" s="26" customFormat="1" ht="21" customHeight="1" x14ac:dyDescent="0.3">
      <c r="A177" s="94" t="s">
        <v>13</v>
      </c>
      <c r="B177" s="120">
        <v>225</v>
      </c>
      <c r="C177" s="407">
        <f>SUM(C178:C180)</f>
        <v>269133.48</v>
      </c>
      <c r="D177" s="407">
        <f>SUM(D178:D180)</f>
        <v>179283.16</v>
      </c>
      <c r="E177" s="407">
        <f>SUM(E178:E180)</f>
        <v>89850.32</v>
      </c>
      <c r="F177" s="379">
        <f t="shared" si="95"/>
        <v>66.61495998193908</v>
      </c>
      <c r="G177" s="407">
        <f>SUM(G178:G180)</f>
        <v>179283.16</v>
      </c>
      <c r="H177" s="407">
        <f>SUM(H178:H180)</f>
        <v>179283.16</v>
      </c>
      <c r="I177" s="407">
        <f t="shared" si="72"/>
        <v>100</v>
      </c>
      <c r="J177" s="333">
        <f>G177-H177</f>
        <v>0</v>
      </c>
      <c r="K177" s="240">
        <f>C177</f>
        <v>269133.48</v>
      </c>
      <c r="L177" s="333">
        <f t="shared" si="68"/>
        <v>0</v>
      </c>
      <c r="M177" s="240">
        <f>K177-L177</f>
        <v>269133.48</v>
      </c>
      <c r="N177" s="212"/>
      <c r="O177" s="212"/>
      <c r="P177" s="212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</row>
    <row r="178" spans="1:52" s="25" customFormat="1" ht="29.25" customHeight="1" x14ac:dyDescent="0.3">
      <c r="A178" s="61" t="s">
        <v>50</v>
      </c>
      <c r="B178" s="279">
        <v>2250106</v>
      </c>
      <c r="C178" s="410"/>
      <c r="D178" s="373">
        <f t="shared" ref="D178:D180" si="96">H178</f>
        <v>0</v>
      </c>
      <c r="E178" s="368">
        <f t="shared" ref="E178:E180" si="97">C178-D178</f>
        <v>0</v>
      </c>
      <c r="F178" s="339" t="e">
        <f t="shared" si="95"/>
        <v>#DIV/0!</v>
      </c>
      <c r="G178" s="410">
        <f t="shared" ref="G178:G180" si="98">H178</f>
        <v>0</v>
      </c>
      <c r="H178" s="410"/>
      <c r="I178" s="373" t="e">
        <f t="shared" si="72"/>
        <v>#DIV/0!</v>
      </c>
      <c r="J178" s="391"/>
      <c r="K178" s="240"/>
      <c r="L178" s="333">
        <f t="shared" si="68"/>
        <v>0</v>
      </c>
      <c r="M178" s="240"/>
      <c r="N178" s="205"/>
      <c r="O178" s="205"/>
      <c r="P178" s="205"/>
    </row>
    <row r="179" spans="1:52" s="33" customFormat="1" ht="18.75" x14ac:dyDescent="0.3">
      <c r="A179" s="85" t="s">
        <v>90</v>
      </c>
      <c r="B179" s="177">
        <v>2250125</v>
      </c>
      <c r="C179" s="403">
        <v>31533.48</v>
      </c>
      <c r="D179" s="373">
        <f t="shared" si="96"/>
        <v>20883.16</v>
      </c>
      <c r="E179" s="368">
        <f t="shared" si="97"/>
        <v>10650.32</v>
      </c>
      <c r="F179" s="339">
        <f t="shared" si="95"/>
        <v>66.225357937024398</v>
      </c>
      <c r="G179" s="373">
        <f t="shared" si="98"/>
        <v>20883.16</v>
      </c>
      <c r="H179" s="373">
        <v>20883.16</v>
      </c>
      <c r="I179" s="373">
        <f t="shared" si="72"/>
        <v>100</v>
      </c>
      <c r="J179" s="333">
        <f t="shared" ref="J179:J186" si="99">G179-H179</f>
        <v>0</v>
      </c>
      <c r="K179" s="240">
        <f t="shared" ref="K179:K186" si="100">C179</f>
        <v>31533.48</v>
      </c>
      <c r="L179" s="333">
        <f t="shared" si="68"/>
        <v>0</v>
      </c>
      <c r="M179" s="240">
        <f t="shared" ref="M179:M186" si="101">K179-L179</f>
        <v>31533.48</v>
      </c>
      <c r="N179" s="209"/>
      <c r="O179" s="209"/>
      <c r="P179" s="209"/>
      <c r="Q179" s="32"/>
      <c r="R179" s="32"/>
      <c r="S179" s="32"/>
      <c r="T179" s="32"/>
      <c r="U179" s="32"/>
      <c r="V179" s="32"/>
      <c r="W179" s="32"/>
      <c r="X179" s="32"/>
      <c r="Y179" s="32"/>
      <c r="Z179" s="32"/>
      <c r="AA179" s="32"/>
      <c r="AB179" s="32"/>
      <c r="AC179" s="32"/>
      <c r="AD179" s="32"/>
      <c r="AE179" s="32"/>
      <c r="AF179" s="32"/>
      <c r="AG179" s="32"/>
      <c r="AH179" s="32"/>
      <c r="AI179" s="32"/>
      <c r="AJ179" s="32"/>
      <c r="AK179" s="32"/>
      <c r="AL179" s="32"/>
      <c r="AM179" s="32"/>
      <c r="AN179" s="32"/>
      <c r="AO179" s="32"/>
      <c r="AP179" s="32"/>
      <c r="AQ179" s="32"/>
      <c r="AR179" s="32"/>
      <c r="AS179" s="32"/>
      <c r="AT179" s="32"/>
      <c r="AU179" s="32"/>
      <c r="AV179" s="32"/>
      <c r="AW179" s="32"/>
      <c r="AX179" s="32"/>
      <c r="AY179" s="32"/>
      <c r="AZ179" s="32"/>
    </row>
    <row r="180" spans="1:52" s="33" customFormat="1" ht="18.75" x14ac:dyDescent="0.3">
      <c r="A180" s="85" t="s">
        <v>91</v>
      </c>
      <c r="B180" s="177">
        <v>2250126</v>
      </c>
      <c r="C180" s="403">
        <v>237600</v>
      </c>
      <c r="D180" s="373">
        <f t="shared" si="96"/>
        <v>158400</v>
      </c>
      <c r="E180" s="368">
        <f t="shared" si="97"/>
        <v>79200</v>
      </c>
      <c r="F180" s="339">
        <f t="shared" si="95"/>
        <v>66.666666666666657</v>
      </c>
      <c r="G180" s="373">
        <f t="shared" si="98"/>
        <v>158400</v>
      </c>
      <c r="H180" s="373">
        <v>158400</v>
      </c>
      <c r="I180" s="373">
        <f t="shared" si="72"/>
        <v>100</v>
      </c>
      <c r="J180" s="333">
        <f t="shared" si="99"/>
        <v>0</v>
      </c>
      <c r="K180" s="240">
        <f t="shared" si="100"/>
        <v>237600</v>
      </c>
      <c r="L180" s="333">
        <f t="shared" si="68"/>
        <v>0</v>
      </c>
      <c r="M180" s="240">
        <f t="shared" si="101"/>
        <v>237600</v>
      </c>
      <c r="N180" s="209"/>
      <c r="O180" s="209"/>
      <c r="P180" s="209"/>
      <c r="Q180" s="32"/>
      <c r="R180" s="32"/>
      <c r="S180" s="32"/>
      <c r="T180" s="32"/>
      <c r="U180" s="32"/>
      <c r="V180" s="32"/>
      <c r="W180" s="32"/>
      <c r="X180" s="32"/>
      <c r="Y180" s="32"/>
      <c r="Z180" s="32"/>
      <c r="AA180" s="32"/>
      <c r="AB180" s="32"/>
      <c r="AC180" s="32"/>
      <c r="AD180" s="32"/>
      <c r="AE180" s="32"/>
      <c r="AF180" s="32"/>
      <c r="AG180" s="32"/>
      <c r="AH180" s="32"/>
      <c r="AI180" s="32"/>
      <c r="AJ180" s="32"/>
      <c r="AK180" s="32"/>
      <c r="AL180" s="32"/>
      <c r="AM180" s="32"/>
      <c r="AN180" s="32"/>
      <c r="AO180" s="32"/>
      <c r="AP180" s="32"/>
      <c r="AQ180" s="32"/>
      <c r="AR180" s="32"/>
      <c r="AS180" s="32"/>
      <c r="AT180" s="32"/>
      <c r="AU180" s="32"/>
      <c r="AV180" s="32"/>
      <c r="AW180" s="32"/>
      <c r="AX180" s="32"/>
      <c r="AY180" s="32"/>
      <c r="AZ180" s="32"/>
    </row>
    <row r="181" spans="1:52" s="73" customFormat="1" ht="21.75" customHeight="1" x14ac:dyDescent="0.3">
      <c r="A181" s="93" t="s">
        <v>15</v>
      </c>
      <c r="B181" s="110">
        <v>226</v>
      </c>
      <c r="C181" s="407">
        <f>SUM(C182:C182)</f>
        <v>676500</v>
      </c>
      <c r="D181" s="407">
        <f>SUM(D182:D182)</f>
        <v>388080</v>
      </c>
      <c r="E181" s="407">
        <f>SUM(E182:E182)</f>
        <v>288420</v>
      </c>
      <c r="F181" s="379">
        <f t="shared" si="95"/>
        <v>57.365853658536579</v>
      </c>
      <c r="G181" s="407">
        <f>SUM(G182:G182)</f>
        <v>388080</v>
      </c>
      <c r="H181" s="407">
        <f>SUM(H182:H182)</f>
        <v>388080</v>
      </c>
      <c r="I181" s="407">
        <f t="shared" si="72"/>
        <v>100</v>
      </c>
      <c r="J181" s="333">
        <f t="shared" si="99"/>
        <v>0</v>
      </c>
      <c r="K181" s="240">
        <f t="shared" si="100"/>
        <v>676500</v>
      </c>
      <c r="L181" s="333">
        <f t="shared" si="68"/>
        <v>0</v>
      </c>
      <c r="M181" s="240">
        <f t="shared" si="101"/>
        <v>676500</v>
      </c>
      <c r="N181" s="226"/>
      <c r="O181" s="226"/>
      <c r="P181" s="226"/>
      <c r="Q181" s="227"/>
      <c r="R181" s="227"/>
      <c r="S181" s="227"/>
      <c r="T181" s="227"/>
      <c r="U181" s="227"/>
      <c r="V181" s="227"/>
      <c r="W181" s="227"/>
      <c r="X181" s="227"/>
      <c r="Y181" s="227"/>
      <c r="Z181" s="227"/>
      <c r="AA181" s="227"/>
      <c r="AB181" s="227"/>
      <c r="AC181" s="227"/>
      <c r="AD181" s="227"/>
      <c r="AE181" s="227"/>
      <c r="AF181" s="227"/>
      <c r="AG181" s="227"/>
      <c r="AH181" s="227"/>
      <c r="AI181" s="227"/>
      <c r="AJ181" s="227"/>
      <c r="AK181" s="227"/>
      <c r="AL181" s="227"/>
      <c r="AM181" s="227"/>
      <c r="AN181" s="227"/>
      <c r="AO181" s="227"/>
      <c r="AP181" s="227"/>
      <c r="AQ181" s="227"/>
      <c r="AR181" s="227"/>
      <c r="AS181" s="227"/>
      <c r="AT181" s="227"/>
      <c r="AU181" s="227"/>
      <c r="AV181" s="227"/>
      <c r="AW181" s="227"/>
      <c r="AX181" s="227"/>
      <c r="AY181" s="227"/>
      <c r="AZ181" s="227"/>
    </row>
    <row r="182" spans="1:52" s="36" customFormat="1" ht="18.75" x14ac:dyDescent="0.3">
      <c r="A182" s="72" t="s">
        <v>92</v>
      </c>
      <c r="B182" s="177">
        <v>2260096</v>
      </c>
      <c r="C182" s="403">
        <v>676500</v>
      </c>
      <c r="D182" s="394">
        <f>H182</f>
        <v>388080</v>
      </c>
      <c r="E182" s="368">
        <f>C182-D182</f>
        <v>288420</v>
      </c>
      <c r="F182" s="339">
        <f>D182/C182*100</f>
        <v>57.365853658536579</v>
      </c>
      <c r="G182" s="394">
        <f>H182</f>
        <v>388080</v>
      </c>
      <c r="H182" s="394">
        <v>388080</v>
      </c>
      <c r="I182" s="394">
        <f t="shared" si="72"/>
        <v>100</v>
      </c>
      <c r="J182" s="333">
        <f t="shared" si="99"/>
        <v>0</v>
      </c>
      <c r="K182" s="240">
        <f t="shared" si="100"/>
        <v>676500</v>
      </c>
      <c r="L182" s="333">
        <f t="shared" si="68"/>
        <v>0</v>
      </c>
      <c r="M182" s="240">
        <f t="shared" si="101"/>
        <v>676500</v>
      </c>
      <c r="N182" s="210"/>
      <c r="O182" s="210"/>
      <c r="P182" s="210"/>
      <c r="Q182" s="211"/>
      <c r="R182" s="211"/>
      <c r="S182" s="211"/>
      <c r="T182" s="211"/>
      <c r="U182" s="211"/>
      <c r="V182" s="211"/>
      <c r="W182" s="211"/>
      <c r="X182" s="211"/>
      <c r="Y182" s="211"/>
      <c r="Z182" s="211"/>
      <c r="AA182" s="211"/>
      <c r="AB182" s="211"/>
      <c r="AC182" s="211"/>
      <c r="AD182" s="211"/>
      <c r="AE182" s="211"/>
      <c r="AF182" s="211"/>
      <c r="AG182" s="211"/>
      <c r="AH182" s="211"/>
      <c r="AI182" s="211"/>
      <c r="AJ182" s="211"/>
      <c r="AK182" s="211"/>
      <c r="AL182" s="211"/>
      <c r="AM182" s="211"/>
      <c r="AN182" s="211"/>
      <c r="AO182" s="211"/>
      <c r="AP182" s="211"/>
      <c r="AQ182" s="211"/>
      <c r="AR182" s="211"/>
      <c r="AS182" s="211"/>
      <c r="AT182" s="211"/>
      <c r="AU182" s="211"/>
      <c r="AV182" s="211"/>
      <c r="AW182" s="211"/>
      <c r="AX182" s="211"/>
      <c r="AY182" s="211"/>
      <c r="AZ182" s="211"/>
    </row>
    <row r="183" spans="1:52" s="26" customFormat="1" ht="21" customHeight="1" x14ac:dyDescent="0.3">
      <c r="A183" s="30" t="s">
        <v>24</v>
      </c>
      <c r="B183" s="122">
        <v>340</v>
      </c>
      <c r="C183" s="408">
        <f>C184</f>
        <v>20417</v>
      </c>
      <c r="D183" s="408">
        <f>D184</f>
        <v>20417</v>
      </c>
      <c r="E183" s="408">
        <f>E184</f>
        <v>0</v>
      </c>
      <c r="F183" s="409">
        <f t="shared" si="95"/>
        <v>100</v>
      </c>
      <c r="G183" s="408">
        <f>G184</f>
        <v>20417</v>
      </c>
      <c r="H183" s="408">
        <f>H184</f>
        <v>20417</v>
      </c>
      <c r="I183" s="408">
        <f t="shared" si="72"/>
        <v>100</v>
      </c>
      <c r="J183" s="333">
        <f t="shared" si="99"/>
        <v>0</v>
      </c>
      <c r="K183" s="240">
        <f t="shared" si="100"/>
        <v>20417</v>
      </c>
      <c r="L183" s="333">
        <f t="shared" si="68"/>
        <v>0</v>
      </c>
      <c r="M183" s="240">
        <f t="shared" si="101"/>
        <v>20417</v>
      </c>
      <c r="N183" s="205"/>
      <c r="O183" s="205"/>
      <c r="P183" s="20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</row>
    <row r="184" spans="1:52" s="48" customFormat="1" ht="18.75" x14ac:dyDescent="0.3">
      <c r="A184" s="94" t="s">
        <v>158</v>
      </c>
      <c r="B184" s="120">
        <v>346</v>
      </c>
      <c r="C184" s="407">
        <f>SUM(C185:C187)</f>
        <v>20417</v>
      </c>
      <c r="D184" s="407">
        <f t="shared" ref="D184:H184" si="102">SUM(D185:D187)</f>
        <v>20417</v>
      </c>
      <c r="E184" s="407">
        <f t="shared" si="102"/>
        <v>0</v>
      </c>
      <c r="F184" s="407" t="e">
        <f t="shared" si="102"/>
        <v>#DIV/0!</v>
      </c>
      <c r="G184" s="407">
        <f t="shared" si="102"/>
        <v>20417</v>
      </c>
      <c r="H184" s="407">
        <f t="shared" si="102"/>
        <v>20417</v>
      </c>
      <c r="I184" s="407">
        <f t="shared" si="72"/>
        <v>100</v>
      </c>
      <c r="J184" s="333">
        <f t="shared" si="99"/>
        <v>0</v>
      </c>
      <c r="K184" s="240">
        <f t="shared" si="100"/>
        <v>20417</v>
      </c>
      <c r="L184" s="333">
        <f t="shared" si="68"/>
        <v>0</v>
      </c>
      <c r="M184" s="240">
        <f t="shared" si="101"/>
        <v>20417</v>
      </c>
      <c r="N184" s="212"/>
      <c r="O184" s="212"/>
      <c r="P184" s="212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</row>
    <row r="185" spans="1:52" s="25" customFormat="1" ht="47.25" x14ac:dyDescent="0.3">
      <c r="A185" s="61" t="s">
        <v>276</v>
      </c>
      <c r="B185" s="172">
        <v>3460019</v>
      </c>
      <c r="C185" s="410">
        <v>20417</v>
      </c>
      <c r="D185" s="368">
        <f t="shared" ref="D185:D187" si="103">H185</f>
        <v>20417</v>
      </c>
      <c r="E185" s="368">
        <f t="shared" ref="E185:E187" si="104">C185-D185</f>
        <v>0</v>
      </c>
      <c r="F185" s="339">
        <f t="shared" ref="F185:F187" si="105">D185/C185*100</f>
        <v>100</v>
      </c>
      <c r="G185" s="410">
        <f t="shared" ref="G185:G187" si="106">H185</f>
        <v>20417</v>
      </c>
      <c r="H185" s="410">
        <v>20417</v>
      </c>
      <c r="I185" s="368">
        <f t="shared" si="72"/>
        <v>100</v>
      </c>
      <c r="J185" s="391"/>
      <c r="K185" s="240"/>
      <c r="L185" s="391"/>
      <c r="M185" s="240"/>
      <c r="N185" s="205"/>
      <c r="O185" s="205"/>
      <c r="P185" s="205"/>
    </row>
    <row r="186" spans="1:52" s="70" customFormat="1" ht="74.25" customHeight="1" x14ac:dyDescent="0.3">
      <c r="A186" s="51" t="s">
        <v>279</v>
      </c>
      <c r="B186" s="172">
        <v>3460024</v>
      </c>
      <c r="C186" s="369"/>
      <c r="D186" s="368">
        <f t="shared" si="103"/>
        <v>0</v>
      </c>
      <c r="E186" s="368">
        <f t="shared" si="104"/>
        <v>0</v>
      </c>
      <c r="F186" s="339" t="e">
        <f t="shared" si="105"/>
        <v>#DIV/0!</v>
      </c>
      <c r="G186" s="368">
        <f t="shared" si="106"/>
        <v>0</v>
      </c>
      <c r="H186" s="368"/>
      <c r="I186" s="368" t="e">
        <f t="shared" si="72"/>
        <v>#DIV/0!</v>
      </c>
      <c r="J186" s="333">
        <f t="shared" si="99"/>
        <v>0</v>
      </c>
      <c r="K186" s="240">
        <f t="shared" si="100"/>
        <v>0</v>
      </c>
      <c r="L186" s="333">
        <f t="shared" si="68"/>
        <v>0</v>
      </c>
      <c r="M186" s="240">
        <f t="shared" si="101"/>
        <v>0</v>
      </c>
      <c r="N186" s="224"/>
      <c r="O186" s="224"/>
      <c r="P186" s="224"/>
      <c r="Q186" s="225"/>
      <c r="R186" s="225"/>
      <c r="S186" s="225"/>
      <c r="T186" s="225"/>
      <c r="U186" s="225"/>
      <c r="V186" s="225"/>
      <c r="W186" s="225"/>
      <c r="X186" s="225"/>
      <c r="Y186" s="225"/>
      <c r="Z186" s="225"/>
      <c r="AA186" s="225"/>
      <c r="AB186" s="225"/>
      <c r="AC186" s="225"/>
      <c r="AD186" s="225"/>
      <c r="AE186" s="225"/>
      <c r="AF186" s="225"/>
      <c r="AG186" s="225"/>
      <c r="AH186" s="225"/>
      <c r="AI186" s="225"/>
      <c r="AJ186" s="225"/>
      <c r="AK186" s="225"/>
      <c r="AL186" s="225"/>
      <c r="AM186" s="225"/>
      <c r="AN186" s="225"/>
      <c r="AO186" s="225"/>
      <c r="AP186" s="225"/>
      <c r="AQ186" s="225"/>
      <c r="AR186" s="225"/>
      <c r="AS186" s="225"/>
      <c r="AT186" s="225"/>
      <c r="AU186" s="225"/>
      <c r="AV186" s="225"/>
      <c r="AW186" s="225"/>
      <c r="AX186" s="225"/>
      <c r="AY186" s="225"/>
      <c r="AZ186" s="225"/>
    </row>
    <row r="187" spans="1:52" s="70" customFormat="1" ht="60" customHeight="1" x14ac:dyDescent="0.3">
      <c r="A187" s="327" t="s">
        <v>76</v>
      </c>
      <c r="B187" s="172">
        <v>3460030</v>
      </c>
      <c r="C187" s="369"/>
      <c r="D187" s="368">
        <f t="shared" si="103"/>
        <v>0</v>
      </c>
      <c r="E187" s="368">
        <f t="shared" si="104"/>
        <v>0</v>
      </c>
      <c r="F187" s="339" t="e">
        <f t="shared" si="105"/>
        <v>#DIV/0!</v>
      </c>
      <c r="G187" s="368">
        <f t="shared" si="106"/>
        <v>0</v>
      </c>
      <c r="H187" s="368"/>
      <c r="I187" s="368" t="e">
        <f t="shared" si="72"/>
        <v>#DIV/0!</v>
      </c>
      <c r="J187" s="333"/>
      <c r="K187" s="240"/>
      <c r="L187" s="333">
        <f t="shared" si="68"/>
        <v>0</v>
      </c>
      <c r="M187" s="240"/>
      <c r="N187" s="224"/>
      <c r="O187" s="224"/>
      <c r="P187" s="224"/>
      <c r="Q187" s="225"/>
      <c r="R187" s="225"/>
      <c r="S187" s="225"/>
      <c r="T187" s="225"/>
      <c r="U187" s="225"/>
      <c r="V187" s="225"/>
      <c r="W187" s="225"/>
      <c r="X187" s="225"/>
      <c r="Y187" s="225"/>
      <c r="Z187" s="225"/>
      <c r="AA187" s="225"/>
      <c r="AB187" s="225"/>
      <c r="AC187" s="225"/>
      <c r="AD187" s="225"/>
      <c r="AE187" s="225"/>
      <c r="AF187" s="225"/>
      <c r="AG187" s="225"/>
      <c r="AH187" s="225"/>
      <c r="AI187" s="225"/>
      <c r="AJ187" s="225"/>
      <c r="AK187" s="225"/>
      <c r="AL187" s="225"/>
      <c r="AM187" s="225"/>
      <c r="AN187" s="225"/>
      <c r="AO187" s="225"/>
      <c r="AP187" s="225"/>
      <c r="AQ187" s="225"/>
      <c r="AR187" s="225"/>
      <c r="AS187" s="225"/>
      <c r="AT187" s="225"/>
      <c r="AU187" s="225"/>
      <c r="AV187" s="225"/>
      <c r="AW187" s="225"/>
      <c r="AX187" s="225"/>
      <c r="AY187" s="225"/>
      <c r="AZ187" s="225"/>
    </row>
    <row r="188" spans="1:52" s="164" customFormat="1" ht="46.5" customHeight="1" x14ac:dyDescent="0.25">
      <c r="A188" s="99" t="s">
        <v>222</v>
      </c>
      <c r="B188" s="244" t="s">
        <v>196</v>
      </c>
      <c r="C188" s="406">
        <f>C78+C144+C157+C176</f>
        <v>7969746.6400000006</v>
      </c>
      <c r="D188" s="406">
        <f>D78+D144+D157+D176</f>
        <v>5407500.9900000002</v>
      </c>
      <c r="E188" s="406">
        <f>E78+E144+E157+E176</f>
        <v>2562245.65</v>
      </c>
      <c r="F188" s="372">
        <f t="shared" si="95"/>
        <v>67.850350008115186</v>
      </c>
      <c r="G188" s="406">
        <f>G78+G144+G157+G176</f>
        <v>5407500.9900000002</v>
      </c>
      <c r="H188" s="406">
        <f>H78+H144+H157+H176</f>
        <v>5407500.9900000002</v>
      </c>
      <c r="I188" s="406">
        <f t="shared" si="72"/>
        <v>100</v>
      </c>
      <c r="J188" s="333">
        <f t="shared" ref="J188:J196" si="107">G188-H188</f>
        <v>0</v>
      </c>
      <c r="K188" s="240">
        <f t="shared" ref="K188:K196" si="108">C188</f>
        <v>7969746.6400000006</v>
      </c>
      <c r="L188" s="333">
        <f t="shared" si="68"/>
        <v>0</v>
      </c>
      <c r="M188" s="240">
        <f t="shared" ref="M188:M196" si="109">K188-L188</f>
        <v>7969746.6400000006</v>
      </c>
      <c r="N188" s="405"/>
      <c r="O188" s="405"/>
      <c r="P188" s="405"/>
      <c r="Q188" s="231">
        <v>1978211.03</v>
      </c>
      <c r="R188" s="231"/>
      <c r="S188" s="231"/>
      <c r="T188" s="231"/>
      <c r="U188" s="231"/>
      <c r="V188" s="231"/>
      <c r="W188" s="231"/>
      <c r="X188" s="231"/>
      <c r="Y188" s="231"/>
      <c r="Z188" s="231"/>
      <c r="AA188" s="231"/>
      <c r="AB188" s="231"/>
      <c r="AC188" s="231"/>
      <c r="AD188" s="231"/>
      <c r="AE188" s="231"/>
      <c r="AF188" s="231"/>
      <c r="AG188" s="231"/>
      <c r="AH188" s="231"/>
      <c r="AI188" s="231"/>
      <c r="AJ188" s="231"/>
      <c r="AK188" s="231"/>
      <c r="AL188" s="231"/>
      <c r="AM188" s="231"/>
      <c r="AN188" s="231"/>
      <c r="AO188" s="231"/>
      <c r="AP188" s="231"/>
      <c r="AQ188" s="231"/>
      <c r="AR188" s="231"/>
      <c r="AS188" s="231"/>
      <c r="AT188" s="231"/>
      <c r="AU188" s="231"/>
      <c r="AV188" s="231"/>
      <c r="AW188" s="231"/>
      <c r="AX188" s="231"/>
      <c r="AY188" s="231"/>
      <c r="AZ188" s="231"/>
    </row>
    <row r="189" spans="1:52" s="165" customFormat="1" ht="102" customHeight="1" x14ac:dyDescent="0.3">
      <c r="A189" s="102" t="s">
        <v>101</v>
      </c>
      <c r="B189" s="127" t="s">
        <v>102</v>
      </c>
      <c r="C189" s="404">
        <f>C190+C214+C222</f>
        <v>8000</v>
      </c>
      <c r="D189" s="404">
        <f>D190+D214+D222</f>
        <v>0</v>
      </c>
      <c r="E189" s="404">
        <f>E190+E214+E222</f>
        <v>8000</v>
      </c>
      <c r="F189" s="375">
        <f t="shared" si="95"/>
        <v>0</v>
      </c>
      <c r="G189" s="404">
        <f>G190+G214+G222</f>
        <v>0</v>
      </c>
      <c r="H189" s="404">
        <f>H190+H214+H222</f>
        <v>0</v>
      </c>
      <c r="I189" s="404" t="e">
        <f t="shared" si="72"/>
        <v>#DIV/0!</v>
      </c>
      <c r="J189" s="333">
        <f t="shared" si="107"/>
        <v>0</v>
      </c>
      <c r="K189" s="240">
        <f t="shared" si="108"/>
        <v>8000</v>
      </c>
      <c r="L189" s="333">
        <f t="shared" si="68"/>
        <v>0</v>
      </c>
      <c r="M189" s="240">
        <f t="shared" si="109"/>
        <v>8000</v>
      </c>
      <c r="N189" s="232"/>
      <c r="O189" s="232"/>
      <c r="P189" s="232"/>
      <c r="Q189" s="227"/>
      <c r="R189" s="227"/>
      <c r="S189" s="227"/>
      <c r="T189" s="227"/>
      <c r="U189" s="227"/>
      <c r="V189" s="227"/>
      <c r="W189" s="227"/>
      <c r="X189" s="227"/>
      <c r="Y189" s="227"/>
      <c r="Z189" s="227"/>
      <c r="AA189" s="227"/>
      <c r="AB189" s="227"/>
      <c r="AC189" s="227"/>
      <c r="AD189" s="227"/>
      <c r="AE189" s="227"/>
      <c r="AF189" s="227"/>
      <c r="AG189" s="227"/>
      <c r="AH189" s="227"/>
      <c r="AI189" s="227"/>
      <c r="AJ189" s="227"/>
      <c r="AK189" s="227"/>
      <c r="AL189" s="227"/>
      <c r="AM189" s="227"/>
      <c r="AN189" s="227"/>
      <c r="AO189" s="227"/>
      <c r="AP189" s="227"/>
      <c r="AQ189" s="227"/>
      <c r="AR189" s="227"/>
      <c r="AS189" s="227"/>
      <c r="AT189" s="227"/>
      <c r="AU189" s="227"/>
      <c r="AV189" s="227"/>
      <c r="AW189" s="227"/>
      <c r="AX189" s="227"/>
      <c r="AY189" s="227"/>
      <c r="AZ189" s="227"/>
    </row>
    <row r="190" spans="1:52" s="162" customFormat="1" ht="18.75" x14ac:dyDescent="0.3">
      <c r="A190" s="24" t="s">
        <v>167</v>
      </c>
      <c r="B190" s="128" t="s">
        <v>168</v>
      </c>
      <c r="C190" s="395">
        <f>C191+C195+C203+C212</f>
        <v>8000</v>
      </c>
      <c r="D190" s="395">
        <f>D191+D195+D203+D212</f>
        <v>0</v>
      </c>
      <c r="E190" s="395">
        <f>E191+E195+E203+E212</f>
        <v>8000</v>
      </c>
      <c r="F190" s="389">
        <f t="shared" si="95"/>
        <v>0</v>
      </c>
      <c r="G190" s="395">
        <f>G191+G195+G203+G212</f>
        <v>0</v>
      </c>
      <c r="H190" s="395">
        <f>H191+H195+H203+H212</f>
        <v>0</v>
      </c>
      <c r="I190" s="395" t="e">
        <f t="shared" si="72"/>
        <v>#DIV/0!</v>
      </c>
      <c r="J190" s="333">
        <f t="shared" si="107"/>
        <v>0</v>
      </c>
      <c r="K190" s="240">
        <f t="shared" si="108"/>
        <v>8000</v>
      </c>
      <c r="L190" s="333">
        <f t="shared" si="68"/>
        <v>0</v>
      </c>
      <c r="M190" s="240">
        <f t="shared" si="109"/>
        <v>8000</v>
      </c>
      <c r="N190" s="230"/>
      <c r="O190" s="230"/>
      <c r="P190" s="230"/>
      <c r="Q190" s="227"/>
      <c r="R190" s="227"/>
      <c r="S190" s="227"/>
      <c r="T190" s="227"/>
      <c r="U190" s="227"/>
      <c r="V190" s="227"/>
      <c r="W190" s="227"/>
      <c r="X190" s="227"/>
      <c r="Y190" s="227"/>
      <c r="Z190" s="227"/>
      <c r="AA190" s="227"/>
      <c r="AB190" s="227"/>
      <c r="AC190" s="227"/>
      <c r="AD190" s="227"/>
      <c r="AE190" s="227"/>
      <c r="AF190" s="227"/>
      <c r="AG190" s="227"/>
      <c r="AH190" s="227"/>
      <c r="AI190" s="227"/>
      <c r="AJ190" s="227"/>
      <c r="AK190" s="227"/>
      <c r="AL190" s="227"/>
      <c r="AM190" s="227"/>
      <c r="AN190" s="227"/>
      <c r="AO190" s="227"/>
      <c r="AP190" s="227"/>
      <c r="AQ190" s="227"/>
      <c r="AR190" s="227"/>
      <c r="AS190" s="227"/>
      <c r="AT190" s="227"/>
      <c r="AU190" s="227"/>
      <c r="AV190" s="227"/>
      <c r="AW190" s="227"/>
      <c r="AX190" s="227"/>
      <c r="AY190" s="227"/>
      <c r="AZ190" s="227"/>
    </row>
    <row r="191" spans="1:52" s="53" customFormat="1" ht="21" customHeight="1" x14ac:dyDescent="0.3">
      <c r="A191" s="94" t="s">
        <v>13</v>
      </c>
      <c r="B191" s="129" t="s">
        <v>103</v>
      </c>
      <c r="C191" s="402">
        <f>SUM(C192:C194)</f>
        <v>0</v>
      </c>
      <c r="D191" s="402">
        <f>SUM(D192:D194)</f>
        <v>0</v>
      </c>
      <c r="E191" s="402">
        <f>SUM(E192:E194)</f>
        <v>0</v>
      </c>
      <c r="F191" s="379" t="e">
        <f t="shared" si="95"/>
        <v>#DIV/0!</v>
      </c>
      <c r="G191" s="402">
        <f>SUM(G192:G194)</f>
        <v>0</v>
      </c>
      <c r="H191" s="402">
        <f>SUM(H192:H194)</f>
        <v>0</v>
      </c>
      <c r="I191" s="402" t="e">
        <f t="shared" si="72"/>
        <v>#DIV/0!</v>
      </c>
      <c r="J191" s="333">
        <f t="shared" si="107"/>
        <v>0</v>
      </c>
      <c r="K191" s="240">
        <f t="shared" si="108"/>
        <v>0</v>
      </c>
      <c r="L191" s="333">
        <f t="shared" si="68"/>
        <v>0</v>
      </c>
      <c r="M191" s="240">
        <f t="shared" si="109"/>
        <v>0</v>
      </c>
      <c r="N191" s="223"/>
      <c r="O191" s="223"/>
      <c r="P191" s="222"/>
      <c r="Q191" s="43"/>
      <c r="R191" s="43"/>
      <c r="S191" s="43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 s="43"/>
      <c r="AL191" s="43"/>
      <c r="AM191" s="43"/>
      <c r="AN191" s="43"/>
      <c r="AO191" s="43"/>
      <c r="AP191" s="43"/>
      <c r="AQ191" s="43"/>
      <c r="AR191" s="43"/>
      <c r="AS191" s="43"/>
      <c r="AT191" s="43"/>
      <c r="AU191" s="43"/>
      <c r="AV191" s="43"/>
      <c r="AW191" s="43"/>
      <c r="AX191" s="43"/>
      <c r="AY191" s="43"/>
      <c r="AZ191" s="43"/>
    </row>
    <row r="192" spans="1:52" s="33" customFormat="1" ht="18.75" x14ac:dyDescent="0.3">
      <c r="A192" s="55" t="s">
        <v>104</v>
      </c>
      <c r="B192" s="177">
        <v>2250132</v>
      </c>
      <c r="C192" s="385"/>
      <c r="D192" s="373">
        <f t="shared" ref="D192:D194" si="110">H192</f>
        <v>0</v>
      </c>
      <c r="E192" s="368">
        <f t="shared" ref="E192:E194" si="111">C192-D192</f>
        <v>0</v>
      </c>
      <c r="F192" s="339" t="e">
        <f t="shared" si="95"/>
        <v>#DIV/0!</v>
      </c>
      <c r="G192" s="373">
        <f t="shared" ref="G192:G194" si="112">H192</f>
        <v>0</v>
      </c>
      <c r="H192" s="373"/>
      <c r="I192" s="373" t="e">
        <f t="shared" si="72"/>
        <v>#DIV/0!</v>
      </c>
      <c r="J192" s="333">
        <f t="shared" si="107"/>
        <v>0</v>
      </c>
      <c r="K192" s="240">
        <f t="shared" si="108"/>
        <v>0</v>
      </c>
      <c r="L192" s="333">
        <f t="shared" si="68"/>
        <v>0</v>
      </c>
      <c r="M192" s="240">
        <f t="shared" si="109"/>
        <v>0</v>
      </c>
      <c r="N192" s="209"/>
      <c r="O192" s="209"/>
      <c r="P192" s="209"/>
      <c r="Q192" s="32"/>
      <c r="R192" s="32"/>
      <c r="S192" s="32"/>
      <c r="T192" s="32"/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  <c r="AF192" s="32"/>
      <c r="AG192" s="32"/>
      <c r="AH192" s="32"/>
      <c r="AI192" s="32"/>
      <c r="AJ192" s="32"/>
      <c r="AK192" s="32"/>
      <c r="AL192" s="32"/>
      <c r="AM192" s="32"/>
      <c r="AN192" s="32"/>
      <c r="AO192" s="32"/>
      <c r="AP192" s="32"/>
      <c r="AQ192" s="32"/>
      <c r="AR192" s="32"/>
      <c r="AS192" s="32"/>
      <c r="AT192" s="32"/>
      <c r="AU192" s="32"/>
      <c r="AV192" s="32"/>
      <c r="AW192" s="32"/>
      <c r="AX192" s="32"/>
      <c r="AY192" s="32"/>
      <c r="AZ192" s="32"/>
    </row>
    <row r="193" spans="1:52" s="70" customFormat="1" ht="31.5" x14ac:dyDescent="0.3">
      <c r="A193" s="35" t="s">
        <v>105</v>
      </c>
      <c r="B193" s="172">
        <v>2250134</v>
      </c>
      <c r="C193" s="369"/>
      <c r="D193" s="368">
        <f t="shared" si="110"/>
        <v>0</v>
      </c>
      <c r="E193" s="368">
        <f t="shared" si="111"/>
        <v>0</v>
      </c>
      <c r="F193" s="339" t="e">
        <f t="shared" si="95"/>
        <v>#DIV/0!</v>
      </c>
      <c r="G193" s="368">
        <f t="shared" si="112"/>
        <v>0</v>
      </c>
      <c r="H193" s="368"/>
      <c r="I193" s="368" t="e">
        <f t="shared" si="72"/>
        <v>#DIV/0!</v>
      </c>
      <c r="J193" s="333">
        <f t="shared" si="107"/>
        <v>0</v>
      </c>
      <c r="K193" s="240">
        <f t="shared" si="108"/>
        <v>0</v>
      </c>
      <c r="L193" s="333">
        <f t="shared" si="68"/>
        <v>0</v>
      </c>
      <c r="M193" s="240">
        <f t="shared" si="109"/>
        <v>0</v>
      </c>
      <c r="N193" s="224"/>
      <c r="O193" s="224"/>
      <c r="P193" s="224"/>
      <c r="Q193" s="225"/>
      <c r="R193" s="225"/>
      <c r="S193" s="225"/>
      <c r="T193" s="225"/>
      <c r="U193" s="225"/>
      <c r="V193" s="225"/>
      <c r="W193" s="225"/>
      <c r="X193" s="225"/>
      <c r="Y193" s="225"/>
      <c r="Z193" s="225"/>
      <c r="AA193" s="225"/>
      <c r="AB193" s="225"/>
      <c r="AC193" s="225"/>
      <c r="AD193" s="225"/>
      <c r="AE193" s="225"/>
      <c r="AF193" s="225"/>
      <c r="AG193" s="225"/>
      <c r="AH193" s="225"/>
      <c r="AI193" s="225"/>
      <c r="AJ193" s="225"/>
      <c r="AK193" s="225"/>
      <c r="AL193" s="225"/>
      <c r="AM193" s="225"/>
      <c r="AN193" s="225"/>
      <c r="AO193" s="225"/>
      <c r="AP193" s="225"/>
      <c r="AQ193" s="225"/>
      <c r="AR193" s="225"/>
      <c r="AS193" s="225"/>
      <c r="AT193" s="225"/>
      <c r="AU193" s="225"/>
      <c r="AV193" s="225"/>
      <c r="AW193" s="225"/>
      <c r="AX193" s="225"/>
      <c r="AY193" s="225"/>
      <c r="AZ193" s="225"/>
    </row>
    <row r="194" spans="1:52" s="36" customFormat="1" ht="18.75" x14ac:dyDescent="0.3">
      <c r="A194" s="56" t="s">
        <v>106</v>
      </c>
      <c r="B194" s="177">
        <v>2250135</v>
      </c>
      <c r="C194" s="390"/>
      <c r="D194" s="394">
        <f t="shared" si="110"/>
        <v>0</v>
      </c>
      <c r="E194" s="368">
        <f t="shared" si="111"/>
        <v>0</v>
      </c>
      <c r="F194" s="339" t="e">
        <f t="shared" si="95"/>
        <v>#DIV/0!</v>
      </c>
      <c r="G194" s="394">
        <f t="shared" si="112"/>
        <v>0</v>
      </c>
      <c r="H194" s="394"/>
      <c r="I194" s="394" t="e">
        <f t="shared" si="72"/>
        <v>#DIV/0!</v>
      </c>
      <c r="J194" s="333">
        <f t="shared" si="107"/>
        <v>0</v>
      </c>
      <c r="K194" s="240">
        <f t="shared" si="108"/>
        <v>0</v>
      </c>
      <c r="L194" s="333">
        <f t="shared" si="68"/>
        <v>0</v>
      </c>
      <c r="M194" s="240">
        <f t="shared" si="109"/>
        <v>0</v>
      </c>
      <c r="N194" s="210"/>
      <c r="O194" s="210"/>
      <c r="P194" s="210"/>
      <c r="Q194" s="211"/>
      <c r="R194" s="211"/>
      <c r="S194" s="211"/>
      <c r="T194" s="211"/>
      <c r="U194" s="211"/>
      <c r="V194" s="211"/>
      <c r="W194" s="211"/>
      <c r="X194" s="211"/>
      <c r="Y194" s="211"/>
      <c r="Z194" s="211"/>
      <c r="AA194" s="211"/>
      <c r="AB194" s="211"/>
      <c r="AC194" s="211"/>
      <c r="AD194" s="211"/>
      <c r="AE194" s="211"/>
      <c r="AF194" s="211"/>
      <c r="AG194" s="211"/>
      <c r="AH194" s="211"/>
      <c r="AI194" s="211"/>
      <c r="AJ194" s="211"/>
      <c r="AK194" s="211"/>
      <c r="AL194" s="211"/>
      <c r="AM194" s="211"/>
      <c r="AN194" s="211"/>
      <c r="AO194" s="211"/>
      <c r="AP194" s="211"/>
      <c r="AQ194" s="211"/>
      <c r="AR194" s="211"/>
      <c r="AS194" s="211"/>
      <c r="AT194" s="211"/>
      <c r="AU194" s="211"/>
      <c r="AV194" s="211"/>
      <c r="AW194" s="211"/>
      <c r="AX194" s="211"/>
      <c r="AY194" s="211"/>
      <c r="AZ194" s="211"/>
    </row>
    <row r="195" spans="1:52" s="53" customFormat="1" ht="24" customHeight="1" x14ac:dyDescent="0.3">
      <c r="A195" s="93" t="s">
        <v>15</v>
      </c>
      <c r="B195" s="129" t="s">
        <v>107</v>
      </c>
      <c r="C195" s="402">
        <f>SUM(C196:C200)</f>
        <v>8000</v>
      </c>
      <c r="D195" s="402">
        <f t="shared" ref="D195:H195" si="113">SUM(D196:D200)</f>
        <v>0</v>
      </c>
      <c r="E195" s="402">
        <f t="shared" si="113"/>
        <v>8000</v>
      </c>
      <c r="F195" s="379">
        <f>D195/C195*100</f>
        <v>0</v>
      </c>
      <c r="G195" s="402">
        <f>SUM(G196:G200)</f>
        <v>0</v>
      </c>
      <c r="H195" s="402">
        <f t="shared" si="113"/>
        <v>0</v>
      </c>
      <c r="I195" s="402" t="e">
        <f t="shared" si="72"/>
        <v>#DIV/0!</v>
      </c>
      <c r="J195" s="333">
        <f t="shared" si="107"/>
        <v>0</v>
      </c>
      <c r="K195" s="240">
        <f t="shared" si="108"/>
        <v>8000</v>
      </c>
      <c r="L195" s="333">
        <f t="shared" si="68"/>
        <v>0</v>
      </c>
      <c r="M195" s="240">
        <f t="shared" si="109"/>
        <v>8000</v>
      </c>
      <c r="N195" s="223"/>
      <c r="O195" s="223"/>
      <c r="P195" s="222"/>
      <c r="Q195" s="43"/>
      <c r="R195" s="43"/>
      <c r="S195" s="43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 s="43"/>
      <c r="AL195" s="43"/>
      <c r="AM195" s="43"/>
      <c r="AN195" s="43"/>
      <c r="AO195" s="43"/>
      <c r="AP195" s="43"/>
      <c r="AQ195" s="43"/>
      <c r="AR195" s="43"/>
      <c r="AS195" s="43"/>
      <c r="AT195" s="43"/>
      <c r="AU195" s="43"/>
      <c r="AV195" s="43"/>
      <c r="AW195" s="43"/>
      <c r="AX195" s="43"/>
      <c r="AY195" s="43"/>
      <c r="AZ195" s="43"/>
    </row>
    <row r="196" spans="1:52" s="44" customFormat="1" ht="18.75" x14ac:dyDescent="0.3">
      <c r="A196" s="56" t="s">
        <v>108</v>
      </c>
      <c r="B196" s="179">
        <v>2260048</v>
      </c>
      <c r="C196" s="390"/>
      <c r="D196" s="373">
        <f t="shared" ref="D196:D200" si="114">H196</f>
        <v>0</v>
      </c>
      <c r="E196" s="368">
        <f t="shared" ref="E196:E200" si="115">C196-D196</f>
        <v>0</v>
      </c>
      <c r="F196" s="339" t="e">
        <f t="shared" ref="F196:F200" si="116">D196/C196*100</f>
        <v>#DIV/0!</v>
      </c>
      <c r="G196" s="394">
        <f t="shared" ref="G196:G200" si="117">H196</f>
        <v>0</v>
      </c>
      <c r="H196" s="394"/>
      <c r="I196" s="394" t="e">
        <f t="shared" si="72"/>
        <v>#DIV/0!</v>
      </c>
      <c r="J196" s="333">
        <f t="shared" si="107"/>
        <v>0</v>
      </c>
      <c r="K196" s="240">
        <f t="shared" si="108"/>
        <v>0</v>
      </c>
      <c r="L196" s="333">
        <f t="shared" si="68"/>
        <v>0</v>
      </c>
      <c r="M196" s="240">
        <f t="shared" si="109"/>
        <v>0</v>
      </c>
      <c r="N196" s="222"/>
      <c r="O196" s="222"/>
      <c r="P196" s="222"/>
      <c r="Q196" s="43"/>
      <c r="R196" s="43"/>
      <c r="S196" s="43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 s="43"/>
      <c r="AL196" s="43"/>
      <c r="AM196" s="43"/>
      <c r="AN196" s="43"/>
      <c r="AO196" s="43"/>
      <c r="AP196" s="43"/>
      <c r="AQ196" s="43"/>
      <c r="AR196" s="43"/>
      <c r="AS196" s="43"/>
      <c r="AT196" s="43"/>
      <c r="AU196" s="43"/>
      <c r="AV196" s="43"/>
      <c r="AW196" s="43"/>
      <c r="AX196" s="43"/>
      <c r="AY196" s="43"/>
      <c r="AZ196" s="43"/>
    </row>
    <row r="197" spans="1:52" s="44" customFormat="1" ht="18.75" x14ac:dyDescent="0.3">
      <c r="A197" s="38" t="s">
        <v>235</v>
      </c>
      <c r="B197" s="179">
        <v>2260034</v>
      </c>
      <c r="C197" s="390"/>
      <c r="D197" s="373">
        <f t="shared" si="114"/>
        <v>0</v>
      </c>
      <c r="E197" s="368">
        <f t="shared" si="115"/>
        <v>0</v>
      </c>
      <c r="F197" s="339" t="e">
        <f t="shared" si="116"/>
        <v>#DIV/0!</v>
      </c>
      <c r="G197" s="394">
        <f t="shared" si="117"/>
        <v>0</v>
      </c>
      <c r="H197" s="394"/>
      <c r="I197" s="394" t="e">
        <f t="shared" si="72"/>
        <v>#DIV/0!</v>
      </c>
      <c r="J197" s="333"/>
      <c r="K197" s="240"/>
      <c r="L197" s="333">
        <f t="shared" si="68"/>
        <v>0</v>
      </c>
      <c r="M197" s="240"/>
      <c r="N197" s="222"/>
      <c r="O197" s="222"/>
      <c r="P197" s="222"/>
      <c r="Q197" s="43"/>
      <c r="R197" s="43"/>
      <c r="S197" s="43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 s="43"/>
      <c r="AL197" s="43"/>
      <c r="AM197" s="43"/>
      <c r="AN197" s="43"/>
      <c r="AO197" s="43"/>
      <c r="AP197" s="43"/>
      <c r="AQ197" s="43"/>
      <c r="AR197" s="43"/>
      <c r="AS197" s="43"/>
      <c r="AT197" s="43"/>
      <c r="AU197" s="43"/>
      <c r="AV197" s="43"/>
      <c r="AW197" s="43"/>
      <c r="AX197" s="43"/>
      <c r="AY197" s="43"/>
      <c r="AZ197" s="43"/>
    </row>
    <row r="198" spans="1:52" s="33" customFormat="1" ht="31.5" x14ac:dyDescent="0.3">
      <c r="A198" s="37" t="s">
        <v>109</v>
      </c>
      <c r="B198" s="176">
        <v>2260336</v>
      </c>
      <c r="C198" s="403">
        <v>8000</v>
      </c>
      <c r="D198" s="373">
        <f t="shared" si="114"/>
        <v>0</v>
      </c>
      <c r="E198" s="368">
        <f t="shared" si="115"/>
        <v>8000</v>
      </c>
      <c r="F198" s="339">
        <f t="shared" si="116"/>
        <v>0</v>
      </c>
      <c r="G198" s="373">
        <f t="shared" si="117"/>
        <v>0</v>
      </c>
      <c r="H198" s="373"/>
      <c r="I198" s="373" t="e">
        <f t="shared" si="72"/>
        <v>#DIV/0!</v>
      </c>
      <c r="J198" s="333">
        <f>G198-H198</f>
        <v>0</v>
      </c>
      <c r="K198" s="240">
        <f>C198</f>
        <v>8000</v>
      </c>
      <c r="L198" s="333">
        <f t="shared" si="68"/>
        <v>0</v>
      </c>
      <c r="M198" s="240">
        <f>K198-L198</f>
        <v>8000</v>
      </c>
      <c r="N198" s="209"/>
      <c r="O198" s="209"/>
      <c r="P198" s="209"/>
      <c r="Q198" s="32"/>
      <c r="R198" s="32"/>
      <c r="S198" s="32"/>
      <c r="T198" s="32"/>
      <c r="U198" s="32"/>
      <c r="V198" s="32"/>
      <c r="W198" s="32"/>
      <c r="X198" s="32"/>
      <c r="Y198" s="32"/>
      <c r="Z198" s="32"/>
      <c r="AA198" s="32"/>
      <c r="AB198" s="32"/>
      <c r="AC198" s="32"/>
      <c r="AD198" s="32"/>
      <c r="AE198" s="32"/>
      <c r="AF198" s="32"/>
      <c r="AG198" s="32"/>
      <c r="AH198" s="32"/>
      <c r="AI198" s="32"/>
      <c r="AJ198" s="32"/>
      <c r="AK198" s="32"/>
      <c r="AL198" s="32"/>
      <c r="AM198" s="32"/>
      <c r="AN198" s="32"/>
      <c r="AO198" s="32"/>
      <c r="AP198" s="32"/>
      <c r="AQ198" s="32"/>
      <c r="AR198" s="32"/>
      <c r="AS198" s="32"/>
      <c r="AT198" s="32"/>
      <c r="AU198" s="32"/>
      <c r="AV198" s="32"/>
      <c r="AW198" s="32"/>
      <c r="AX198" s="32"/>
      <c r="AY198" s="32"/>
      <c r="AZ198" s="32"/>
    </row>
    <row r="199" spans="1:52" s="36" customFormat="1" ht="22.5" customHeight="1" x14ac:dyDescent="0.3">
      <c r="A199" s="38" t="s">
        <v>122</v>
      </c>
      <c r="B199" s="179">
        <v>2260382</v>
      </c>
      <c r="C199" s="369"/>
      <c r="D199" s="394">
        <f t="shared" si="114"/>
        <v>0</v>
      </c>
      <c r="E199" s="368">
        <f t="shared" si="115"/>
        <v>0</v>
      </c>
      <c r="F199" s="339" t="e">
        <f t="shared" si="116"/>
        <v>#DIV/0!</v>
      </c>
      <c r="G199" s="394">
        <f t="shared" si="117"/>
        <v>0</v>
      </c>
      <c r="H199" s="394"/>
      <c r="I199" s="394" t="e">
        <f t="shared" si="72"/>
        <v>#DIV/0!</v>
      </c>
      <c r="J199" s="333">
        <f>G199-H199</f>
        <v>0</v>
      </c>
      <c r="K199" s="240">
        <f>C199</f>
        <v>0</v>
      </c>
      <c r="L199" s="333">
        <f t="shared" si="68"/>
        <v>0</v>
      </c>
      <c r="M199" s="240">
        <f>K199-L199</f>
        <v>0</v>
      </c>
      <c r="N199" s="210"/>
      <c r="O199" s="210"/>
      <c r="P199" s="210"/>
      <c r="Q199" s="211"/>
      <c r="R199" s="211"/>
      <c r="S199" s="211"/>
      <c r="T199" s="211"/>
      <c r="U199" s="211"/>
      <c r="V199" s="211"/>
      <c r="W199" s="211"/>
      <c r="X199" s="211"/>
      <c r="Y199" s="211"/>
      <c r="Z199" s="211"/>
      <c r="AA199" s="211"/>
      <c r="AB199" s="211"/>
      <c r="AC199" s="211"/>
      <c r="AD199" s="211"/>
      <c r="AE199" s="211"/>
      <c r="AF199" s="211"/>
      <c r="AG199" s="211"/>
      <c r="AH199" s="211"/>
      <c r="AI199" s="211"/>
      <c r="AJ199" s="211"/>
      <c r="AK199" s="211"/>
      <c r="AL199" s="211"/>
      <c r="AM199" s="211"/>
      <c r="AN199" s="211"/>
      <c r="AO199" s="211"/>
      <c r="AP199" s="211"/>
      <c r="AQ199" s="211"/>
      <c r="AR199" s="211"/>
      <c r="AS199" s="211"/>
      <c r="AT199" s="211"/>
      <c r="AU199" s="211"/>
      <c r="AV199" s="211"/>
      <c r="AW199" s="211"/>
      <c r="AX199" s="211"/>
      <c r="AY199" s="211"/>
      <c r="AZ199" s="211"/>
    </row>
    <row r="200" spans="1:52" s="36" customFormat="1" ht="22.5" customHeight="1" x14ac:dyDescent="0.3">
      <c r="A200" s="38" t="s">
        <v>268</v>
      </c>
      <c r="B200" s="179">
        <v>2260529</v>
      </c>
      <c r="C200" s="369"/>
      <c r="D200" s="394">
        <f t="shared" si="114"/>
        <v>0</v>
      </c>
      <c r="E200" s="368">
        <f t="shared" si="115"/>
        <v>0</v>
      </c>
      <c r="F200" s="339" t="e">
        <f t="shared" si="116"/>
        <v>#DIV/0!</v>
      </c>
      <c r="G200" s="394">
        <f t="shared" si="117"/>
        <v>0</v>
      </c>
      <c r="H200" s="394"/>
      <c r="I200" s="394" t="e">
        <f t="shared" si="72"/>
        <v>#DIV/0!</v>
      </c>
      <c r="J200" s="333">
        <f>G200-H200</f>
        <v>0</v>
      </c>
      <c r="K200" s="240">
        <f>C200</f>
        <v>0</v>
      </c>
      <c r="L200" s="333">
        <f t="shared" ref="L200" si="118">H200-D200</f>
        <v>0</v>
      </c>
      <c r="M200" s="240">
        <f>K200-L200</f>
        <v>0</v>
      </c>
      <c r="N200" s="210"/>
      <c r="O200" s="210"/>
      <c r="P200" s="210"/>
      <c r="Q200" s="211"/>
      <c r="R200" s="211"/>
      <c r="S200" s="211"/>
      <c r="T200" s="211"/>
      <c r="U200" s="211"/>
      <c r="V200" s="211"/>
      <c r="W200" s="211"/>
      <c r="X200" s="211"/>
      <c r="Y200" s="211"/>
      <c r="Z200" s="211"/>
      <c r="AA200" s="211"/>
      <c r="AB200" s="211"/>
      <c r="AC200" s="211"/>
      <c r="AD200" s="211"/>
      <c r="AE200" s="211"/>
      <c r="AF200" s="211"/>
      <c r="AG200" s="211"/>
      <c r="AH200" s="211"/>
      <c r="AI200" s="211"/>
      <c r="AJ200" s="211"/>
      <c r="AK200" s="211"/>
      <c r="AL200" s="211"/>
      <c r="AM200" s="211"/>
      <c r="AN200" s="211"/>
      <c r="AO200" s="211"/>
      <c r="AP200" s="211"/>
      <c r="AQ200" s="211"/>
      <c r="AR200" s="211"/>
      <c r="AS200" s="211"/>
      <c r="AT200" s="211"/>
      <c r="AU200" s="211"/>
      <c r="AV200" s="211"/>
      <c r="AW200" s="211"/>
      <c r="AX200" s="211"/>
      <c r="AY200" s="211"/>
      <c r="AZ200" s="211"/>
    </row>
    <row r="201" spans="1:52" s="26" customFormat="1" ht="21.75" customHeight="1" x14ac:dyDescent="0.25">
      <c r="A201" s="94" t="s">
        <v>178</v>
      </c>
      <c r="B201" s="130" t="s">
        <v>267</v>
      </c>
      <c r="C201" s="402">
        <f t="shared" ref="C201:K201" si="119">SUM(C202:C209)</f>
        <v>0</v>
      </c>
      <c r="D201" s="402">
        <f t="shared" si="119"/>
        <v>0</v>
      </c>
      <c r="E201" s="402">
        <f t="shared" si="119"/>
        <v>0</v>
      </c>
      <c r="F201" s="402" t="e">
        <f t="shared" si="119"/>
        <v>#DIV/0!</v>
      </c>
      <c r="G201" s="402">
        <f t="shared" si="119"/>
        <v>0</v>
      </c>
      <c r="H201" s="402">
        <f t="shared" si="119"/>
        <v>0</v>
      </c>
      <c r="I201" s="402" t="e">
        <f t="shared" si="72"/>
        <v>#DIV/0!</v>
      </c>
      <c r="J201" s="402">
        <f t="shared" si="119"/>
        <v>0</v>
      </c>
      <c r="K201" s="402">
        <f t="shared" si="119"/>
        <v>0</v>
      </c>
      <c r="L201" s="333">
        <f t="shared" ref="L201:L202" si="120">H201-D201</f>
        <v>0</v>
      </c>
      <c r="M201" s="402">
        <f>SUM(M202:M209)</f>
        <v>0</v>
      </c>
      <c r="N201" s="402">
        <f>SUM(N202:N209)</f>
        <v>0</v>
      </c>
      <c r="O201" s="402">
        <f>SUM(O202:O209)</f>
        <v>0</v>
      </c>
      <c r="P201" s="402">
        <f>SUM(P202:P209)</f>
        <v>0</v>
      </c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5"/>
      <c r="AR201" s="25"/>
      <c r="AS201" s="25"/>
      <c r="AT201" s="25"/>
      <c r="AU201" s="25"/>
      <c r="AV201" s="25"/>
      <c r="AW201" s="25"/>
      <c r="AX201" s="25"/>
      <c r="AY201" s="25"/>
      <c r="AZ201" s="25"/>
    </row>
    <row r="202" spans="1:52" s="25" customFormat="1" ht="21.75" customHeight="1" x14ac:dyDescent="0.3">
      <c r="A202" s="28" t="s">
        <v>266</v>
      </c>
      <c r="B202" s="183">
        <v>2960017</v>
      </c>
      <c r="C202" s="401"/>
      <c r="D202" s="373">
        <f>H202</f>
        <v>0</v>
      </c>
      <c r="E202" s="368">
        <f>C202-D202</f>
        <v>0</v>
      </c>
      <c r="F202" s="339" t="e">
        <f>D202/C202*100</f>
        <v>#DIV/0!</v>
      </c>
      <c r="G202" s="401">
        <f>H202</f>
        <v>0</v>
      </c>
      <c r="H202" s="401"/>
      <c r="I202" s="373" t="e">
        <f t="shared" si="72"/>
        <v>#DIV/0!</v>
      </c>
      <c r="J202" s="391"/>
      <c r="K202" s="240"/>
      <c r="L202" s="333">
        <f t="shared" si="120"/>
        <v>0</v>
      </c>
      <c r="M202" s="240"/>
      <c r="N202" s="205"/>
      <c r="O202" s="205"/>
      <c r="P202" s="205"/>
    </row>
    <row r="203" spans="1:52" s="26" customFormat="1" ht="21.75" customHeight="1" x14ac:dyDescent="0.25">
      <c r="A203" s="94" t="s">
        <v>19</v>
      </c>
      <c r="B203" s="130" t="s">
        <v>110</v>
      </c>
      <c r="C203" s="402">
        <f t="shared" ref="C203:K203" si="121">SUM(C204:C211)</f>
        <v>0</v>
      </c>
      <c r="D203" s="402">
        <f t="shared" si="121"/>
        <v>0</v>
      </c>
      <c r="E203" s="402">
        <f t="shared" si="121"/>
        <v>0</v>
      </c>
      <c r="F203" s="402" t="e">
        <f t="shared" si="121"/>
        <v>#DIV/0!</v>
      </c>
      <c r="G203" s="402">
        <f t="shared" si="121"/>
        <v>0</v>
      </c>
      <c r="H203" s="402">
        <f t="shared" si="121"/>
        <v>0</v>
      </c>
      <c r="I203" s="402" t="e">
        <f t="shared" si="72"/>
        <v>#DIV/0!</v>
      </c>
      <c r="J203" s="402">
        <f t="shared" si="121"/>
        <v>0</v>
      </c>
      <c r="K203" s="402">
        <f t="shared" si="121"/>
        <v>0</v>
      </c>
      <c r="L203" s="333">
        <f t="shared" si="68"/>
        <v>0</v>
      </c>
      <c r="M203" s="402">
        <f>SUM(M204:M211)</f>
        <v>0</v>
      </c>
      <c r="N203" s="402">
        <f>SUM(N204:N211)</f>
        <v>0</v>
      </c>
      <c r="O203" s="402">
        <f>SUM(O204:O211)</f>
        <v>0</v>
      </c>
      <c r="P203" s="402">
        <f>SUM(P204:P211)</f>
        <v>0</v>
      </c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5"/>
      <c r="AU203" s="25"/>
      <c r="AV203" s="25"/>
      <c r="AW203" s="25"/>
      <c r="AX203" s="25"/>
      <c r="AY203" s="25"/>
      <c r="AZ203" s="25"/>
    </row>
    <row r="204" spans="1:52" s="25" customFormat="1" ht="21.75" customHeight="1" x14ac:dyDescent="0.3">
      <c r="A204" s="28" t="s">
        <v>234</v>
      </c>
      <c r="B204" s="183">
        <v>3100004</v>
      </c>
      <c r="C204" s="401"/>
      <c r="D204" s="373">
        <f t="shared" ref="D204:D211" si="122">H204</f>
        <v>0</v>
      </c>
      <c r="E204" s="368">
        <f t="shared" ref="E204:E211" si="123">C204-D204</f>
        <v>0</v>
      </c>
      <c r="F204" s="339" t="e">
        <f t="shared" ref="F204:F211" si="124">D204/C204*100</f>
        <v>#DIV/0!</v>
      </c>
      <c r="G204" s="401">
        <f t="shared" ref="G204:G211" si="125">H204</f>
        <v>0</v>
      </c>
      <c r="H204" s="401"/>
      <c r="I204" s="373" t="e">
        <f t="shared" si="72"/>
        <v>#DIV/0!</v>
      </c>
      <c r="J204" s="391"/>
      <c r="K204" s="240"/>
      <c r="L204" s="333">
        <f t="shared" ref="L204:L267" si="126">H204-D204</f>
        <v>0</v>
      </c>
      <c r="M204" s="240"/>
      <c r="N204" s="205"/>
      <c r="O204" s="205"/>
      <c r="P204" s="205"/>
    </row>
    <row r="205" spans="1:52" s="33" customFormat="1" ht="31.5" x14ac:dyDescent="0.3">
      <c r="A205" s="28" t="s">
        <v>111</v>
      </c>
      <c r="B205" s="183">
        <v>3100014</v>
      </c>
      <c r="C205" s="390"/>
      <c r="D205" s="373">
        <f t="shared" si="122"/>
        <v>0</v>
      </c>
      <c r="E205" s="368">
        <f t="shared" si="123"/>
        <v>0</v>
      </c>
      <c r="F205" s="339" t="e">
        <f t="shared" si="124"/>
        <v>#DIV/0!</v>
      </c>
      <c r="G205" s="373">
        <f t="shared" si="125"/>
        <v>0</v>
      </c>
      <c r="H205" s="373"/>
      <c r="I205" s="373" t="e">
        <f t="shared" si="72"/>
        <v>#DIV/0!</v>
      </c>
      <c r="J205" s="333">
        <f>G205-H205</f>
        <v>0</v>
      </c>
      <c r="K205" s="240">
        <f>C205</f>
        <v>0</v>
      </c>
      <c r="L205" s="333">
        <f t="shared" si="126"/>
        <v>0</v>
      </c>
      <c r="M205" s="240">
        <f>K205-L205</f>
        <v>0</v>
      </c>
      <c r="N205" s="209"/>
      <c r="O205" s="209"/>
      <c r="P205" s="209"/>
      <c r="Q205" s="32"/>
      <c r="R205" s="32"/>
      <c r="S205" s="32"/>
      <c r="T205" s="32"/>
      <c r="U205" s="32"/>
      <c r="V205" s="32"/>
      <c r="W205" s="32"/>
      <c r="X205" s="32"/>
      <c r="Y205" s="32"/>
      <c r="Z205" s="32"/>
      <c r="AA205" s="32"/>
      <c r="AB205" s="32"/>
      <c r="AC205" s="32"/>
      <c r="AD205" s="32"/>
      <c r="AE205" s="32"/>
      <c r="AF205" s="32"/>
      <c r="AG205" s="32"/>
      <c r="AH205" s="32"/>
      <c r="AI205" s="32"/>
      <c r="AJ205" s="32"/>
      <c r="AK205" s="32"/>
      <c r="AL205" s="32"/>
      <c r="AM205" s="32"/>
      <c r="AN205" s="32"/>
      <c r="AO205" s="32"/>
      <c r="AP205" s="32"/>
      <c r="AQ205" s="32"/>
      <c r="AR205" s="32"/>
      <c r="AS205" s="32"/>
      <c r="AT205" s="32"/>
      <c r="AU205" s="32"/>
      <c r="AV205" s="32"/>
      <c r="AW205" s="32"/>
      <c r="AX205" s="32"/>
      <c r="AY205" s="32"/>
      <c r="AZ205" s="32"/>
    </row>
    <row r="206" spans="1:52" s="33" customFormat="1" ht="18.75" x14ac:dyDescent="0.3">
      <c r="A206" s="28" t="s">
        <v>236</v>
      </c>
      <c r="B206" s="179">
        <v>3100016</v>
      </c>
      <c r="C206" s="390"/>
      <c r="D206" s="373">
        <f t="shared" si="122"/>
        <v>0</v>
      </c>
      <c r="E206" s="368">
        <f t="shared" si="123"/>
        <v>0</v>
      </c>
      <c r="F206" s="339" t="e">
        <f t="shared" si="124"/>
        <v>#DIV/0!</v>
      </c>
      <c r="G206" s="373">
        <f t="shared" si="125"/>
        <v>0</v>
      </c>
      <c r="H206" s="373"/>
      <c r="I206" s="373" t="e">
        <f t="shared" ref="I206:I268" si="127">H206/G206*100</f>
        <v>#DIV/0!</v>
      </c>
      <c r="J206" s="333"/>
      <c r="K206" s="240"/>
      <c r="L206" s="333">
        <f t="shared" si="126"/>
        <v>0</v>
      </c>
      <c r="M206" s="240"/>
      <c r="N206" s="209"/>
      <c r="O206" s="209"/>
      <c r="P206" s="209"/>
      <c r="Q206" s="32"/>
      <c r="R206" s="32"/>
      <c r="S206" s="32"/>
      <c r="T206" s="32"/>
      <c r="U206" s="32"/>
      <c r="V206" s="32"/>
      <c r="W206" s="32"/>
      <c r="X206" s="32"/>
      <c r="Y206" s="32"/>
      <c r="Z206" s="32"/>
      <c r="AA206" s="32"/>
      <c r="AB206" s="32"/>
      <c r="AC206" s="32"/>
      <c r="AD206" s="32"/>
      <c r="AE206" s="32"/>
      <c r="AF206" s="32"/>
      <c r="AG206" s="32"/>
      <c r="AH206" s="32"/>
      <c r="AI206" s="32"/>
      <c r="AJ206" s="32"/>
      <c r="AK206" s="32"/>
      <c r="AL206" s="32"/>
      <c r="AM206" s="32"/>
      <c r="AN206" s="32"/>
      <c r="AO206" s="32"/>
      <c r="AP206" s="32"/>
      <c r="AQ206" s="32"/>
      <c r="AR206" s="32"/>
      <c r="AS206" s="32"/>
      <c r="AT206" s="32"/>
      <c r="AU206" s="32"/>
      <c r="AV206" s="32"/>
      <c r="AW206" s="32"/>
      <c r="AX206" s="32"/>
      <c r="AY206" s="32"/>
      <c r="AZ206" s="32"/>
    </row>
    <row r="207" spans="1:52" s="33" customFormat="1" ht="18.75" x14ac:dyDescent="0.3">
      <c r="A207" s="28" t="s">
        <v>237</v>
      </c>
      <c r="B207" s="179">
        <v>3100020</v>
      </c>
      <c r="C207" s="390"/>
      <c r="D207" s="373">
        <f t="shared" si="122"/>
        <v>0</v>
      </c>
      <c r="E207" s="368">
        <f t="shared" si="123"/>
        <v>0</v>
      </c>
      <c r="F207" s="339" t="e">
        <f t="shared" si="124"/>
        <v>#DIV/0!</v>
      </c>
      <c r="G207" s="373">
        <f t="shared" si="125"/>
        <v>0</v>
      </c>
      <c r="H207" s="373"/>
      <c r="I207" s="373" t="e">
        <f t="shared" si="127"/>
        <v>#DIV/0!</v>
      </c>
      <c r="J207" s="333"/>
      <c r="K207" s="240"/>
      <c r="L207" s="333">
        <f t="shared" si="126"/>
        <v>0</v>
      </c>
      <c r="M207" s="240"/>
      <c r="N207" s="209"/>
      <c r="O207" s="209"/>
      <c r="P207" s="209"/>
      <c r="Q207" s="32"/>
      <c r="R207" s="32"/>
      <c r="S207" s="32"/>
      <c r="T207" s="32"/>
      <c r="U207" s="32"/>
      <c r="V207" s="32"/>
      <c r="W207" s="32"/>
      <c r="X207" s="32"/>
      <c r="Y207" s="32"/>
      <c r="Z207" s="32"/>
      <c r="AA207" s="32"/>
      <c r="AB207" s="32"/>
      <c r="AC207" s="32"/>
      <c r="AD207" s="32"/>
      <c r="AE207" s="32"/>
      <c r="AF207" s="32"/>
      <c r="AG207" s="32"/>
      <c r="AH207" s="32"/>
      <c r="AI207" s="32"/>
      <c r="AJ207" s="32"/>
      <c r="AK207" s="32"/>
      <c r="AL207" s="32"/>
      <c r="AM207" s="32"/>
      <c r="AN207" s="32"/>
      <c r="AO207" s="32"/>
      <c r="AP207" s="32"/>
      <c r="AQ207" s="32"/>
      <c r="AR207" s="32"/>
      <c r="AS207" s="32"/>
      <c r="AT207" s="32"/>
      <c r="AU207" s="32"/>
      <c r="AV207" s="32"/>
      <c r="AW207" s="32"/>
      <c r="AX207" s="32"/>
      <c r="AY207" s="32"/>
      <c r="AZ207" s="32"/>
    </row>
    <row r="208" spans="1:52" s="33" customFormat="1" ht="18.75" x14ac:dyDescent="0.3">
      <c r="A208" s="28" t="s">
        <v>112</v>
      </c>
      <c r="B208" s="183">
        <v>3100026</v>
      </c>
      <c r="C208" s="390"/>
      <c r="D208" s="373">
        <f t="shared" si="122"/>
        <v>0</v>
      </c>
      <c r="E208" s="368">
        <f t="shared" si="123"/>
        <v>0</v>
      </c>
      <c r="F208" s="339" t="e">
        <f t="shared" si="124"/>
        <v>#DIV/0!</v>
      </c>
      <c r="G208" s="373">
        <f t="shared" si="125"/>
        <v>0</v>
      </c>
      <c r="H208" s="373"/>
      <c r="I208" s="373" t="e">
        <f t="shared" si="127"/>
        <v>#DIV/0!</v>
      </c>
      <c r="J208" s="333"/>
      <c r="K208" s="240"/>
      <c r="L208" s="333">
        <f t="shared" si="126"/>
        <v>0</v>
      </c>
      <c r="M208" s="240"/>
      <c r="N208" s="209"/>
      <c r="O208" s="209"/>
      <c r="P208" s="209"/>
      <c r="Q208" s="32"/>
      <c r="R208" s="32"/>
      <c r="S208" s="32"/>
      <c r="T208" s="32"/>
      <c r="U208" s="32"/>
      <c r="V208" s="32"/>
      <c r="W208" s="32"/>
      <c r="X208" s="32"/>
      <c r="Y208" s="32"/>
      <c r="Z208" s="32"/>
      <c r="AA208" s="32"/>
      <c r="AB208" s="32"/>
      <c r="AC208" s="32"/>
      <c r="AD208" s="32"/>
      <c r="AE208" s="32"/>
      <c r="AF208" s="32"/>
      <c r="AG208" s="32"/>
      <c r="AH208" s="32"/>
      <c r="AI208" s="32"/>
      <c r="AJ208" s="32"/>
      <c r="AK208" s="32"/>
      <c r="AL208" s="32"/>
      <c r="AM208" s="32"/>
      <c r="AN208" s="32"/>
      <c r="AO208" s="32"/>
      <c r="AP208" s="32"/>
      <c r="AQ208" s="32"/>
      <c r="AR208" s="32"/>
      <c r="AS208" s="32"/>
      <c r="AT208" s="32"/>
      <c r="AU208" s="32"/>
      <c r="AV208" s="32"/>
      <c r="AW208" s="32"/>
      <c r="AX208" s="32"/>
      <c r="AY208" s="32"/>
      <c r="AZ208" s="32"/>
    </row>
    <row r="209" spans="1:52" s="33" customFormat="1" ht="18.75" x14ac:dyDescent="0.3">
      <c r="A209" s="28" t="s">
        <v>23</v>
      </c>
      <c r="B209" s="183">
        <v>3100035</v>
      </c>
      <c r="C209" s="390"/>
      <c r="D209" s="373">
        <f t="shared" si="122"/>
        <v>0</v>
      </c>
      <c r="E209" s="368">
        <f t="shared" si="123"/>
        <v>0</v>
      </c>
      <c r="F209" s="339" t="e">
        <f t="shared" si="124"/>
        <v>#DIV/0!</v>
      </c>
      <c r="G209" s="373">
        <f t="shared" si="125"/>
        <v>0</v>
      </c>
      <c r="H209" s="373"/>
      <c r="I209" s="373" t="e">
        <f t="shared" si="127"/>
        <v>#DIV/0!</v>
      </c>
      <c r="J209" s="333"/>
      <c r="K209" s="240"/>
      <c r="L209" s="333">
        <f t="shared" si="126"/>
        <v>0</v>
      </c>
      <c r="M209" s="240"/>
      <c r="N209" s="209"/>
      <c r="O209" s="209"/>
      <c r="P209" s="209"/>
      <c r="Q209" s="32"/>
      <c r="R209" s="32"/>
      <c r="S209" s="32"/>
      <c r="T209" s="32"/>
      <c r="U209" s="32"/>
      <c r="V209" s="32"/>
      <c r="W209" s="32"/>
      <c r="X209" s="32"/>
      <c r="Y209" s="32"/>
      <c r="Z209" s="32"/>
      <c r="AA209" s="32"/>
      <c r="AB209" s="32"/>
      <c r="AC209" s="32"/>
      <c r="AD209" s="32"/>
      <c r="AE209" s="32"/>
      <c r="AF209" s="32"/>
      <c r="AG209" s="32"/>
      <c r="AH209" s="32"/>
      <c r="AI209" s="32"/>
      <c r="AJ209" s="32"/>
      <c r="AK209" s="32"/>
      <c r="AL209" s="32"/>
      <c r="AM209" s="32"/>
      <c r="AN209" s="32"/>
      <c r="AO209" s="32"/>
      <c r="AP209" s="32"/>
      <c r="AQ209" s="32"/>
      <c r="AR209" s="32"/>
      <c r="AS209" s="32"/>
      <c r="AT209" s="32"/>
      <c r="AU209" s="32"/>
      <c r="AV209" s="32"/>
      <c r="AW209" s="32"/>
      <c r="AX209" s="32"/>
      <c r="AY209" s="32"/>
      <c r="AZ209" s="32"/>
    </row>
    <row r="210" spans="1:52" s="70" customFormat="1" ht="18.75" x14ac:dyDescent="0.3">
      <c r="A210" s="28" t="s">
        <v>113</v>
      </c>
      <c r="B210" s="179">
        <v>3100039</v>
      </c>
      <c r="C210" s="390"/>
      <c r="D210" s="373">
        <f t="shared" si="122"/>
        <v>0</v>
      </c>
      <c r="E210" s="368">
        <f t="shared" si="123"/>
        <v>0</v>
      </c>
      <c r="F210" s="339" t="e">
        <f t="shared" si="124"/>
        <v>#DIV/0!</v>
      </c>
      <c r="G210" s="368">
        <f t="shared" si="125"/>
        <v>0</v>
      </c>
      <c r="H210" s="368"/>
      <c r="I210" s="373" t="e">
        <f t="shared" si="127"/>
        <v>#DIV/0!</v>
      </c>
      <c r="J210" s="333">
        <f>G210-H210</f>
        <v>0</v>
      </c>
      <c r="K210" s="240">
        <f>C210</f>
        <v>0</v>
      </c>
      <c r="L210" s="333">
        <f t="shared" si="126"/>
        <v>0</v>
      </c>
      <c r="M210" s="240">
        <f>K210-L210</f>
        <v>0</v>
      </c>
      <c r="N210" s="224"/>
      <c r="O210" s="224"/>
      <c r="P210" s="224"/>
      <c r="Q210" s="225"/>
      <c r="R210" s="225"/>
      <c r="S210" s="225"/>
      <c r="T210" s="225"/>
      <c r="U210" s="225"/>
      <c r="V210" s="225"/>
      <c r="W210" s="225"/>
      <c r="X210" s="225"/>
      <c r="Y210" s="225"/>
      <c r="Z210" s="225"/>
      <c r="AA210" s="225"/>
      <c r="AB210" s="225"/>
      <c r="AC210" s="225"/>
      <c r="AD210" s="225"/>
      <c r="AE210" s="225"/>
      <c r="AF210" s="225"/>
      <c r="AG210" s="225"/>
      <c r="AH210" s="225"/>
      <c r="AI210" s="225"/>
      <c r="AJ210" s="225"/>
      <c r="AK210" s="225"/>
      <c r="AL210" s="225"/>
      <c r="AM210" s="225"/>
      <c r="AN210" s="225"/>
      <c r="AO210" s="225"/>
      <c r="AP210" s="225"/>
      <c r="AQ210" s="225"/>
      <c r="AR210" s="225"/>
      <c r="AS210" s="225"/>
      <c r="AT210" s="225"/>
      <c r="AU210" s="225"/>
      <c r="AV210" s="225"/>
      <c r="AW210" s="225"/>
      <c r="AX210" s="225"/>
      <c r="AY210" s="225"/>
      <c r="AZ210" s="225"/>
    </row>
    <row r="211" spans="1:52" s="32" customFormat="1" ht="18.75" x14ac:dyDescent="0.3">
      <c r="A211" s="42" t="s">
        <v>115</v>
      </c>
      <c r="B211" s="181">
        <v>3100121</v>
      </c>
      <c r="C211" s="385"/>
      <c r="D211" s="373">
        <f t="shared" si="122"/>
        <v>0</v>
      </c>
      <c r="E211" s="368">
        <f t="shared" si="123"/>
        <v>0</v>
      </c>
      <c r="F211" s="339" t="e">
        <f t="shared" si="124"/>
        <v>#DIV/0!</v>
      </c>
      <c r="G211" s="373">
        <f t="shared" si="125"/>
        <v>0</v>
      </c>
      <c r="H211" s="373"/>
      <c r="I211" s="373" t="e">
        <f t="shared" si="127"/>
        <v>#DIV/0!</v>
      </c>
      <c r="J211" s="333">
        <f>G211-H211</f>
        <v>0</v>
      </c>
      <c r="K211" s="240">
        <f>C211</f>
        <v>0</v>
      </c>
      <c r="L211" s="333">
        <f t="shared" si="126"/>
        <v>0</v>
      </c>
      <c r="M211" s="240">
        <f>K211-L211</f>
        <v>0</v>
      </c>
      <c r="N211" s="209"/>
      <c r="O211" s="209"/>
      <c r="P211" s="209"/>
    </row>
    <row r="212" spans="1:52" s="32" customFormat="1" ht="18.75" x14ac:dyDescent="0.3">
      <c r="A212" s="94" t="s">
        <v>24</v>
      </c>
      <c r="B212" s="117">
        <v>340</v>
      </c>
      <c r="C212" s="386">
        <f>SUM(C213)</f>
        <v>0</v>
      </c>
      <c r="D212" s="386">
        <f>SUM(D213)</f>
        <v>0</v>
      </c>
      <c r="E212" s="386">
        <f>SUM(E213)</f>
        <v>0</v>
      </c>
      <c r="F212" s="379" t="e">
        <f t="shared" ref="F212:F234" si="128">D212/C212*100</f>
        <v>#DIV/0!</v>
      </c>
      <c r="G212" s="400">
        <f>SUM(G213)</f>
        <v>0</v>
      </c>
      <c r="H212" s="400">
        <f>SUM(H213)</f>
        <v>0</v>
      </c>
      <c r="I212" s="400" t="e">
        <f t="shared" si="127"/>
        <v>#DIV/0!</v>
      </c>
      <c r="J212" s="333"/>
      <c r="K212" s="240"/>
      <c r="L212" s="333">
        <f t="shared" si="126"/>
        <v>0</v>
      </c>
      <c r="M212" s="240"/>
      <c r="N212" s="209"/>
      <c r="O212" s="209"/>
      <c r="P212" s="209"/>
    </row>
    <row r="213" spans="1:52" s="32" customFormat="1" ht="18.75" x14ac:dyDescent="0.3">
      <c r="A213" s="276" t="s">
        <v>238</v>
      </c>
      <c r="B213" s="181">
        <v>3450000</v>
      </c>
      <c r="C213" s="385"/>
      <c r="D213" s="373">
        <f>H213</f>
        <v>0</v>
      </c>
      <c r="E213" s="368">
        <f>C213-D213</f>
        <v>0</v>
      </c>
      <c r="F213" s="339" t="e">
        <f>D213/C213*100</f>
        <v>#DIV/0!</v>
      </c>
      <c r="G213" s="373">
        <f>H213</f>
        <v>0</v>
      </c>
      <c r="H213" s="373"/>
      <c r="I213" s="373" t="e">
        <f t="shared" si="127"/>
        <v>#DIV/0!</v>
      </c>
      <c r="J213" s="391"/>
      <c r="K213" s="240"/>
      <c r="L213" s="333">
        <f t="shared" si="126"/>
        <v>0</v>
      </c>
      <c r="M213" s="240"/>
      <c r="N213" s="209"/>
      <c r="O213" s="209"/>
      <c r="P213" s="209"/>
    </row>
    <row r="214" spans="1:52" s="162" customFormat="1" ht="18.75" x14ac:dyDescent="0.3">
      <c r="A214" s="57" t="s">
        <v>169</v>
      </c>
      <c r="B214" s="128" t="s">
        <v>170</v>
      </c>
      <c r="C214" s="395">
        <f>C215+C217+C220</f>
        <v>0</v>
      </c>
      <c r="D214" s="395">
        <f>D215+D217+D220</f>
        <v>0</v>
      </c>
      <c r="E214" s="395">
        <f>E215+E217+E220</f>
        <v>0</v>
      </c>
      <c r="F214" s="389" t="e">
        <f t="shared" si="128"/>
        <v>#DIV/0!</v>
      </c>
      <c r="G214" s="395">
        <f>G215+G217+G220</f>
        <v>0</v>
      </c>
      <c r="H214" s="395">
        <f>H215+H217+H220</f>
        <v>0</v>
      </c>
      <c r="I214" s="395" t="e">
        <f t="shared" si="127"/>
        <v>#DIV/0!</v>
      </c>
      <c r="J214" s="333">
        <f t="shared" ref="J214:J226" si="129">G214-H214</f>
        <v>0</v>
      </c>
      <c r="K214" s="240">
        <f t="shared" ref="K214:K226" si="130">C214</f>
        <v>0</v>
      </c>
      <c r="L214" s="333">
        <f t="shared" si="126"/>
        <v>0</v>
      </c>
      <c r="M214" s="240">
        <f t="shared" ref="M214:M226" si="131">K214-L214</f>
        <v>0</v>
      </c>
      <c r="N214" s="230"/>
      <c r="O214" s="230"/>
      <c r="P214" s="230"/>
      <c r="Q214" s="227"/>
      <c r="R214" s="227"/>
      <c r="S214" s="227"/>
      <c r="T214" s="227"/>
      <c r="U214" s="227"/>
      <c r="V214" s="227"/>
      <c r="W214" s="227"/>
      <c r="X214" s="227"/>
      <c r="Y214" s="227"/>
      <c r="Z214" s="227"/>
      <c r="AA214" s="227"/>
      <c r="AB214" s="227"/>
      <c r="AC214" s="227"/>
      <c r="AD214" s="227"/>
      <c r="AE214" s="227"/>
      <c r="AF214" s="227"/>
      <c r="AG214" s="227"/>
      <c r="AH214" s="227"/>
      <c r="AI214" s="227"/>
      <c r="AJ214" s="227"/>
      <c r="AK214" s="227"/>
      <c r="AL214" s="227"/>
      <c r="AM214" s="227"/>
      <c r="AN214" s="227"/>
      <c r="AO214" s="227"/>
      <c r="AP214" s="227"/>
      <c r="AQ214" s="227"/>
      <c r="AR214" s="227"/>
      <c r="AS214" s="227"/>
      <c r="AT214" s="227"/>
      <c r="AU214" s="227"/>
      <c r="AV214" s="227"/>
      <c r="AW214" s="227"/>
      <c r="AX214" s="227"/>
      <c r="AY214" s="227"/>
      <c r="AZ214" s="227"/>
    </row>
    <row r="215" spans="1:52" s="73" customFormat="1" ht="21" customHeight="1" x14ac:dyDescent="0.3">
      <c r="A215" s="94" t="s">
        <v>13</v>
      </c>
      <c r="B215" s="131" t="s">
        <v>103</v>
      </c>
      <c r="C215" s="399">
        <f>C216</f>
        <v>0</v>
      </c>
      <c r="D215" s="399">
        <f>D216</f>
        <v>0</v>
      </c>
      <c r="E215" s="399">
        <f>E216</f>
        <v>0</v>
      </c>
      <c r="F215" s="379" t="e">
        <f t="shared" si="128"/>
        <v>#DIV/0!</v>
      </c>
      <c r="G215" s="399">
        <f>G216</f>
        <v>0</v>
      </c>
      <c r="H215" s="399">
        <f>H216</f>
        <v>0</v>
      </c>
      <c r="I215" s="399" t="e">
        <f t="shared" si="127"/>
        <v>#DIV/0!</v>
      </c>
      <c r="J215" s="333">
        <f t="shared" si="129"/>
        <v>0</v>
      </c>
      <c r="K215" s="240">
        <f t="shared" si="130"/>
        <v>0</v>
      </c>
      <c r="L215" s="333">
        <f t="shared" si="126"/>
        <v>0</v>
      </c>
      <c r="M215" s="240">
        <f t="shared" si="131"/>
        <v>0</v>
      </c>
      <c r="N215" s="226"/>
      <c r="O215" s="226"/>
      <c r="P215" s="226"/>
      <c r="Q215" s="227"/>
      <c r="R215" s="227"/>
      <c r="S215" s="227"/>
      <c r="T215" s="227"/>
      <c r="U215" s="227"/>
      <c r="V215" s="227"/>
      <c r="W215" s="227"/>
      <c r="X215" s="227"/>
      <c r="Y215" s="227"/>
      <c r="Z215" s="227"/>
      <c r="AA215" s="227"/>
      <c r="AB215" s="227"/>
      <c r="AC215" s="227"/>
      <c r="AD215" s="227"/>
      <c r="AE215" s="227"/>
      <c r="AF215" s="227"/>
      <c r="AG215" s="227"/>
      <c r="AH215" s="227"/>
      <c r="AI215" s="227"/>
      <c r="AJ215" s="227"/>
      <c r="AK215" s="227"/>
      <c r="AL215" s="227"/>
      <c r="AM215" s="227"/>
      <c r="AN215" s="227"/>
      <c r="AO215" s="227"/>
      <c r="AP215" s="227"/>
      <c r="AQ215" s="227"/>
      <c r="AR215" s="227"/>
      <c r="AS215" s="227"/>
      <c r="AT215" s="227"/>
      <c r="AU215" s="227"/>
      <c r="AV215" s="227"/>
      <c r="AW215" s="227"/>
      <c r="AX215" s="227"/>
      <c r="AY215" s="227"/>
      <c r="AZ215" s="227"/>
    </row>
    <row r="216" spans="1:52" s="70" customFormat="1" ht="18.75" x14ac:dyDescent="0.3">
      <c r="A216" s="28" t="s">
        <v>114</v>
      </c>
      <c r="B216" s="177">
        <v>2250132</v>
      </c>
      <c r="C216" s="398"/>
      <c r="D216" s="368">
        <f>H216</f>
        <v>0</v>
      </c>
      <c r="E216" s="368">
        <f>C216-D216</f>
        <v>0</v>
      </c>
      <c r="F216" s="339" t="e">
        <f>D216/C216*100</f>
        <v>#DIV/0!</v>
      </c>
      <c r="G216" s="368">
        <f>H216</f>
        <v>0</v>
      </c>
      <c r="H216" s="368"/>
      <c r="I216" s="368" t="e">
        <f t="shared" si="127"/>
        <v>#DIV/0!</v>
      </c>
      <c r="J216" s="333">
        <f t="shared" si="129"/>
        <v>0</v>
      </c>
      <c r="K216" s="240">
        <f t="shared" si="130"/>
        <v>0</v>
      </c>
      <c r="L216" s="333">
        <f t="shared" si="126"/>
        <v>0</v>
      </c>
      <c r="M216" s="240">
        <f t="shared" si="131"/>
        <v>0</v>
      </c>
      <c r="N216" s="224"/>
      <c r="O216" s="224"/>
      <c r="P216" s="224"/>
      <c r="Q216" s="225"/>
      <c r="R216" s="225"/>
      <c r="S216" s="225"/>
      <c r="T216" s="225"/>
      <c r="U216" s="225"/>
      <c r="V216" s="225"/>
      <c r="W216" s="225"/>
      <c r="X216" s="225"/>
      <c r="Y216" s="225"/>
      <c r="Z216" s="225"/>
      <c r="AA216" s="225"/>
      <c r="AB216" s="225"/>
      <c r="AC216" s="225"/>
      <c r="AD216" s="225"/>
      <c r="AE216" s="225"/>
      <c r="AF216" s="225"/>
      <c r="AG216" s="225"/>
      <c r="AH216" s="225"/>
      <c r="AI216" s="225"/>
      <c r="AJ216" s="225"/>
      <c r="AK216" s="225"/>
      <c r="AL216" s="225"/>
      <c r="AM216" s="225"/>
      <c r="AN216" s="225"/>
      <c r="AO216" s="225"/>
      <c r="AP216" s="225"/>
      <c r="AQ216" s="225"/>
      <c r="AR216" s="225"/>
      <c r="AS216" s="225"/>
      <c r="AT216" s="225"/>
      <c r="AU216" s="225"/>
      <c r="AV216" s="225"/>
      <c r="AW216" s="225"/>
      <c r="AX216" s="225"/>
      <c r="AY216" s="225"/>
      <c r="AZ216" s="225"/>
    </row>
    <row r="217" spans="1:52" s="73" customFormat="1" ht="20.25" customHeight="1" x14ac:dyDescent="0.3">
      <c r="A217" s="93" t="s">
        <v>15</v>
      </c>
      <c r="B217" s="117">
        <v>226</v>
      </c>
      <c r="C217" s="386">
        <f>C218+C219</f>
        <v>0</v>
      </c>
      <c r="D217" s="386">
        <f t="shared" ref="D217:E217" si="132">D218+D219</f>
        <v>0</v>
      </c>
      <c r="E217" s="386">
        <f t="shared" si="132"/>
        <v>0</v>
      </c>
      <c r="F217" s="379" t="e">
        <f t="shared" si="128"/>
        <v>#DIV/0!</v>
      </c>
      <c r="G217" s="386">
        <f t="shared" ref="G217:H217" si="133">G218+G219</f>
        <v>0</v>
      </c>
      <c r="H217" s="386">
        <f t="shared" si="133"/>
        <v>0</v>
      </c>
      <c r="I217" s="386" t="e">
        <f t="shared" si="127"/>
        <v>#DIV/0!</v>
      </c>
      <c r="J217" s="333">
        <f t="shared" si="129"/>
        <v>0</v>
      </c>
      <c r="K217" s="240">
        <f t="shared" si="130"/>
        <v>0</v>
      </c>
      <c r="L217" s="333">
        <f t="shared" si="126"/>
        <v>0</v>
      </c>
      <c r="M217" s="240">
        <f t="shared" si="131"/>
        <v>0</v>
      </c>
      <c r="N217" s="226"/>
      <c r="O217" s="226"/>
      <c r="P217" s="230"/>
      <c r="Q217" s="227"/>
      <c r="R217" s="227"/>
      <c r="S217" s="227"/>
      <c r="T217" s="227"/>
      <c r="U217" s="227"/>
      <c r="V217" s="227"/>
      <c r="W217" s="227"/>
      <c r="X217" s="227"/>
      <c r="Y217" s="227"/>
      <c r="Z217" s="227"/>
      <c r="AA217" s="227"/>
      <c r="AB217" s="227"/>
      <c r="AC217" s="227"/>
      <c r="AD217" s="227"/>
      <c r="AE217" s="227"/>
      <c r="AF217" s="227"/>
      <c r="AG217" s="227"/>
      <c r="AH217" s="227"/>
      <c r="AI217" s="227"/>
      <c r="AJ217" s="227"/>
      <c r="AK217" s="227"/>
      <c r="AL217" s="227"/>
      <c r="AM217" s="227"/>
      <c r="AN217" s="227"/>
      <c r="AO217" s="227"/>
      <c r="AP217" s="227"/>
      <c r="AQ217" s="227"/>
      <c r="AR217" s="227"/>
      <c r="AS217" s="227"/>
      <c r="AT217" s="227"/>
      <c r="AU217" s="227"/>
      <c r="AV217" s="227"/>
      <c r="AW217" s="227"/>
      <c r="AX217" s="227"/>
      <c r="AY217" s="227"/>
      <c r="AZ217" s="227"/>
    </row>
    <row r="218" spans="1:52" s="44" customFormat="1" ht="18.75" x14ac:dyDescent="0.3">
      <c r="A218" s="74" t="s">
        <v>108</v>
      </c>
      <c r="B218" s="177">
        <v>2260048</v>
      </c>
      <c r="C218" s="397">
        <f>C220</f>
        <v>0</v>
      </c>
      <c r="D218" s="397">
        <f t="shared" ref="D218:D219" si="134">H218</f>
        <v>0</v>
      </c>
      <c r="E218" s="397">
        <f t="shared" ref="E218:E219" si="135">C218-D218</f>
        <v>0</v>
      </c>
      <c r="F218" s="339" t="e">
        <f t="shared" si="128"/>
        <v>#DIV/0!</v>
      </c>
      <c r="G218" s="397">
        <f t="shared" ref="G218:G219" si="136">H218</f>
        <v>0</v>
      </c>
      <c r="H218" s="397">
        <f>H220</f>
        <v>0</v>
      </c>
      <c r="I218" s="394" t="e">
        <f t="shared" si="127"/>
        <v>#DIV/0!</v>
      </c>
      <c r="J218" s="333">
        <f t="shared" si="129"/>
        <v>0</v>
      </c>
      <c r="K218" s="240">
        <f t="shared" si="130"/>
        <v>0</v>
      </c>
      <c r="L218" s="333">
        <f t="shared" si="126"/>
        <v>0</v>
      </c>
      <c r="M218" s="240">
        <f t="shared" si="131"/>
        <v>0</v>
      </c>
      <c r="N218" s="222"/>
      <c r="O218" s="222"/>
      <c r="P218" s="222"/>
      <c r="Q218" s="43"/>
      <c r="R218" s="43"/>
      <c r="S218" s="43"/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43"/>
      <c r="AI218" s="43"/>
      <c r="AJ218" s="43"/>
      <c r="AK218" s="43"/>
      <c r="AL218" s="43"/>
      <c r="AM218" s="43"/>
      <c r="AN218" s="43"/>
      <c r="AO218" s="43"/>
      <c r="AP218" s="43"/>
      <c r="AQ218" s="43"/>
      <c r="AR218" s="43"/>
      <c r="AS218" s="43"/>
      <c r="AT218" s="43"/>
      <c r="AU218" s="43"/>
      <c r="AV218" s="43"/>
      <c r="AW218" s="43"/>
      <c r="AX218" s="43"/>
      <c r="AY218" s="43"/>
      <c r="AZ218" s="43"/>
    </row>
    <row r="219" spans="1:52" s="25" customFormat="1" ht="19.5" customHeight="1" x14ac:dyDescent="0.3">
      <c r="A219" s="276" t="s">
        <v>274</v>
      </c>
      <c r="B219" s="181">
        <v>2260114</v>
      </c>
      <c r="C219" s="385"/>
      <c r="D219" s="385">
        <f t="shared" si="134"/>
        <v>0</v>
      </c>
      <c r="E219" s="385">
        <f t="shared" si="135"/>
        <v>0</v>
      </c>
      <c r="F219" s="339" t="e">
        <f t="shared" si="128"/>
        <v>#DIV/0!</v>
      </c>
      <c r="G219" s="385">
        <f t="shared" si="136"/>
        <v>0</v>
      </c>
      <c r="H219" s="385"/>
      <c r="I219" s="385" t="e">
        <f t="shared" si="127"/>
        <v>#DIV/0!</v>
      </c>
      <c r="J219" s="391"/>
      <c r="K219" s="240"/>
      <c r="L219" s="391"/>
      <c r="M219" s="240"/>
      <c r="N219" s="205"/>
      <c r="O219" s="205"/>
      <c r="P219" s="205"/>
    </row>
    <row r="220" spans="1:52" s="26" customFormat="1" ht="19.5" customHeight="1" x14ac:dyDescent="0.3">
      <c r="A220" s="94" t="s">
        <v>19</v>
      </c>
      <c r="B220" s="117">
        <v>310</v>
      </c>
      <c r="C220" s="386">
        <f>C221</f>
        <v>0</v>
      </c>
      <c r="D220" s="386">
        <f>D221</f>
        <v>0</v>
      </c>
      <c r="E220" s="386">
        <f>E221</f>
        <v>0</v>
      </c>
      <c r="F220" s="379" t="e">
        <f t="shared" si="128"/>
        <v>#DIV/0!</v>
      </c>
      <c r="G220" s="386">
        <f>G221</f>
        <v>0</v>
      </c>
      <c r="H220" s="386">
        <f>H221</f>
        <v>0</v>
      </c>
      <c r="I220" s="386" t="e">
        <f t="shared" si="127"/>
        <v>#DIV/0!</v>
      </c>
      <c r="J220" s="333">
        <f t="shared" si="129"/>
        <v>0</v>
      </c>
      <c r="K220" s="240">
        <f t="shared" si="130"/>
        <v>0</v>
      </c>
      <c r="L220" s="333">
        <f t="shared" si="126"/>
        <v>0</v>
      </c>
      <c r="M220" s="240">
        <f t="shared" si="131"/>
        <v>0</v>
      </c>
      <c r="N220" s="212"/>
      <c r="O220" s="212"/>
      <c r="P220" s="20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  <c r="AQ220" s="25"/>
      <c r="AR220" s="25"/>
      <c r="AS220" s="25"/>
      <c r="AT220" s="25"/>
      <c r="AU220" s="25"/>
      <c r="AV220" s="25"/>
      <c r="AW220" s="25"/>
      <c r="AX220" s="25"/>
      <c r="AY220" s="25"/>
      <c r="AZ220" s="25"/>
    </row>
    <row r="221" spans="1:52" s="59" customFormat="1" ht="18.75" x14ac:dyDescent="0.3">
      <c r="A221" s="58" t="s">
        <v>112</v>
      </c>
      <c r="B221" s="172">
        <v>3100026</v>
      </c>
      <c r="C221" s="396"/>
      <c r="D221" s="393">
        <f>H221</f>
        <v>0</v>
      </c>
      <c r="E221" s="368">
        <f>C221-D221</f>
        <v>0</v>
      </c>
      <c r="F221" s="339" t="e">
        <f>D221/C221*100</f>
        <v>#DIV/0!</v>
      </c>
      <c r="G221" s="393">
        <f>H221</f>
        <v>0</v>
      </c>
      <c r="H221" s="393"/>
      <c r="I221" s="393" t="e">
        <f t="shared" si="127"/>
        <v>#DIV/0!</v>
      </c>
      <c r="J221" s="333">
        <f t="shared" si="129"/>
        <v>0</v>
      </c>
      <c r="K221" s="240">
        <f t="shared" si="130"/>
        <v>0</v>
      </c>
      <c r="L221" s="333">
        <f t="shared" si="126"/>
        <v>0</v>
      </c>
      <c r="M221" s="240">
        <f t="shared" si="131"/>
        <v>0</v>
      </c>
      <c r="N221" s="233"/>
      <c r="O221" s="233"/>
      <c r="P221" s="233"/>
      <c r="Q221" s="234"/>
      <c r="R221" s="234"/>
      <c r="S221" s="234"/>
      <c r="T221" s="234"/>
      <c r="U221" s="234"/>
      <c r="V221" s="234"/>
      <c r="W221" s="234"/>
      <c r="X221" s="234"/>
      <c r="Y221" s="234"/>
      <c r="Z221" s="234"/>
      <c r="AA221" s="234"/>
      <c r="AB221" s="234"/>
      <c r="AC221" s="234"/>
      <c r="AD221" s="234"/>
      <c r="AE221" s="234"/>
      <c r="AF221" s="234"/>
      <c r="AG221" s="234"/>
      <c r="AH221" s="234"/>
      <c r="AI221" s="234"/>
      <c r="AJ221" s="234"/>
      <c r="AK221" s="234"/>
      <c r="AL221" s="234"/>
      <c r="AM221" s="234"/>
      <c r="AN221" s="234"/>
      <c r="AO221" s="234"/>
      <c r="AP221" s="234"/>
      <c r="AQ221" s="234"/>
      <c r="AR221" s="234"/>
      <c r="AS221" s="234"/>
      <c r="AT221" s="234"/>
      <c r="AU221" s="234"/>
      <c r="AV221" s="234"/>
      <c r="AW221" s="234"/>
      <c r="AX221" s="234"/>
      <c r="AY221" s="234"/>
      <c r="AZ221" s="234"/>
    </row>
    <row r="222" spans="1:52" s="162" customFormat="1" ht="18.75" x14ac:dyDescent="0.3">
      <c r="A222" s="57" t="s">
        <v>171</v>
      </c>
      <c r="B222" s="128" t="s">
        <v>172</v>
      </c>
      <c r="C222" s="395">
        <f>C223+C228+C225+C231</f>
        <v>0</v>
      </c>
      <c r="D222" s="395">
        <f>D223+D228+D225+D231</f>
        <v>0</v>
      </c>
      <c r="E222" s="395">
        <f>E223+E228+E225+E231</f>
        <v>0</v>
      </c>
      <c r="F222" s="389" t="e">
        <f t="shared" si="128"/>
        <v>#DIV/0!</v>
      </c>
      <c r="G222" s="395">
        <f>G223+G228+G225+G231</f>
        <v>0</v>
      </c>
      <c r="H222" s="395">
        <f>H223+H228+H225+H231</f>
        <v>0</v>
      </c>
      <c r="I222" s="395" t="e">
        <f t="shared" si="127"/>
        <v>#DIV/0!</v>
      </c>
      <c r="J222" s="333">
        <f t="shared" si="129"/>
        <v>0</v>
      </c>
      <c r="K222" s="240">
        <f t="shared" si="130"/>
        <v>0</v>
      </c>
      <c r="L222" s="333">
        <f t="shared" si="126"/>
        <v>0</v>
      </c>
      <c r="M222" s="240">
        <f t="shared" si="131"/>
        <v>0</v>
      </c>
      <c r="N222" s="230"/>
      <c r="O222" s="230"/>
      <c r="P222" s="230"/>
      <c r="Q222" s="227"/>
      <c r="R222" s="227"/>
      <c r="S222" s="227"/>
      <c r="T222" s="227"/>
      <c r="U222" s="227"/>
      <c r="V222" s="227"/>
      <c r="W222" s="227"/>
      <c r="X222" s="227"/>
      <c r="Y222" s="227"/>
      <c r="Z222" s="227"/>
      <c r="AA222" s="227"/>
      <c r="AB222" s="227"/>
      <c r="AC222" s="227"/>
      <c r="AD222" s="227"/>
      <c r="AE222" s="227"/>
      <c r="AF222" s="227"/>
      <c r="AG222" s="227"/>
      <c r="AH222" s="227"/>
      <c r="AI222" s="227"/>
      <c r="AJ222" s="227"/>
      <c r="AK222" s="227"/>
      <c r="AL222" s="227"/>
      <c r="AM222" s="227"/>
      <c r="AN222" s="227"/>
      <c r="AO222" s="227"/>
      <c r="AP222" s="227"/>
      <c r="AQ222" s="227"/>
      <c r="AR222" s="227"/>
      <c r="AS222" s="227"/>
      <c r="AT222" s="227"/>
      <c r="AU222" s="227"/>
      <c r="AV222" s="227"/>
      <c r="AW222" s="227"/>
      <c r="AX222" s="227"/>
      <c r="AY222" s="227"/>
      <c r="AZ222" s="227"/>
    </row>
    <row r="223" spans="1:52" s="53" customFormat="1" ht="21.75" customHeight="1" x14ac:dyDescent="0.3">
      <c r="A223" s="94" t="s">
        <v>13</v>
      </c>
      <c r="B223" s="117" t="s">
        <v>103</v>
      </c>
      <c r="C223" s="386">
        <f>C224</f>
        <v>0</v>
      </c>
      <c r="D223" s="386">
        <f>D224</f>
        <v>0</v>
      </c>
      <c r="E223" s="386">
        <f>E224</f>
        <v>0</v>
      </c>
      <c r="F223" s="379" t="e">
        <f t="shared" si="128"/>
        <v>#DIV/0!</v>
      </c>
      <c r="G223" s="386">
        <f>G224</f>
        <v>0</v>
      </c>
      <c r="H223" s="386">
        <f>H224</f>
        <v>0</v>
      </c>
      <c r="I223" s="386" t="e">
        <f t="shared" si="127"/>
        <v>#DIV/0!</v>
      </c>
      <c r="J223" s="333">
        <f t="shared" si="129"/>
        <v>0</v>
      </c>
      <c r="K223" s="240">
        <f t="shared" si="130"/>
        <v>0</v>
      </c>
      <c r="L223" s="333">
        <f t="shared" si="126"/>
        <v>0</v>
      </c>
      <c r="M223" s="240">
        <f t="shared" si="131"/>
        <v>0</v>
      </c>
      <c r="N223" s="223"/>
      <c r="O223" s="223"/>
      <c r="P223" s="222"/>
      <c r="Q223" s="43"/>
      <c r="R223" s="43"/>
      <c r="S223" s="43"/>
      <c r="T223" s="43"/>
      <c r="U223" s="43"/>
      <c r="V223" s="43"/>
      <c r="W223" s="43"/>
      <c r="X223" s="43"/>
      <c r="Y223" s="43"/>
      <c r="Z223" s="43"/>
      <c r="AA223" s="43"/>
      <c r="AB223" s="43"/>
      <c r="AC223" s="43"/>
      <c r="AD223" s="43"/>
      <c r="AE223" s="43"/>
      <c r="AF223" s="43"/>
      <c r="AG223" s="43"/>
      <c r="AH223" s="43"/>
      <c r="AI223" s="43"/>
      <c r="AJ223" s="43"/>
      <c r="AK223" s="43"/>
      <c r="AL223" s="43"/>
      <c r="AM223" s="43"/>
      <c r="AN223" s="43"/>
      <c r="AO223" s="43"/>
      <c r="AP223" s="43"/>
      <c r="AQ223" s="43"/>
      <c r="AR223" s="43"/>
      <c r="AS223" s="43"/>
      <c r="AT223" s="43"/>
      <c r="AU223" s="43"/>
      <c r="AV223" s="43"/>
      <c r="AW223" s="43"/>
      <c r="AX223" s="43"/>
      <c r="AY223" s="43"/>
      <c r="AZ223" s="43"/>
    </row>
    <row r="224" spans="1:52" s="33" customFormat="1" ht="18.75" x14ac:dyDescent="0.3">
      <c r="A224" s="38" t="s">
        <v>106</v>
      </c>
      <c r="B224" s="172">
        <v>2250135</v>
      </c>
      <c r="C224" s="390"/>
      <c r="D224" s="373">
        <f>H224</f>
        <v>0</v>
      </c>
      <c r="E224" s="368">
        <f>C224-D224</f>
        <v>0</v>
      </c>
      <c r="F224" s="339" t="e">
        <f>D224/C224*100</f>
        <v>#DIV/0!</v>
      </c>
      <c r="G224" s="373">
        <f>H224</f>
        <v>0</v>
      </c>
      <c r="H224" s="373"/>
      <c r="I224" s="373" t="e">
        <f t="shared" si="127"/>
        <v>#DIV/0!</v>
      </c>
      <c r="J224" s="333">
        <f t="shared" si="129"/>
        <v>0</v>
      </c>
      <c r="K224" s="240">
        <f t="shared" si="130"/>
        <v>0</v>
      </c>
      <c r="L224" s="333">
        <f t="shared" si="126"/>
        <v>0</v>
      </c>
      <c r="M224" s="240">
        <f t="shared" si="131"/>
        <v>0</v>
      </c>
      <c r="N224" s="209"/>
      <c r="O224" s="209"/>
      <c r="P224" s="209"/>
      <c r="Q224" s="32"/>
      <c r="R224" s="32"/>
      <c r="S224" s="32"/>
      <c r="T224" s="32"/>
      <c r="U224" s="32"/>
      <c r="V224" s="32"/>
      <c r="W224" s="32"/>
      <c r="X224" s="32"/>
      <c r="Y224" s="32"/>
      <c r="Z224" s="32"/>
      <c r="AA224" s="32"/>
      <c r="AB224" s="32"/>
      <c r="AC224" s="32"/>
      <c r="AD224" s="32"/>
      <c r="AE224" s="32"/>
      <c r="AF224" s="32"/>
      <c r="AG224" s="32"/>
      <c r="AH224" s="32"/>
      <c r="AI224" s="32"/>
      <c r="AJ224" s="32"/>
      <c r="AK224" s="32"/>
      <c r="AL224" s="32"/>
      <c r="AM224" s="32"/>
      <c r="AN224" s="32"/>
      <c r="AO224" s="32"/>
      <c r="AP224" s="32"/>
      <c r="AQ224" s="32"/>
      <c r="AR224" s="32"/>
      <c r="AS224" s="32"/>
      <c r="AT224" s="32"/>
      <c r="AU224" s="32"/>
      <c r="AV224" s="32"/>
      <c r="AW224" s="32"/>
      <c r="AX224" s="32"/>
      <c r="AY224" s="32"/>
      <c r="AZ224" s="32"/>
    </row>
    <row r="225" spans="1:52" s="73" customFormat="1" ht="20.25" customHeight="1" x14ac:dyDescent="0.3">
      <c r="A225" s="93" t="s">
        <v>15</v>
      </c>
      <c r="B225" s="117">
        <v>226</v>
      </c>
      <c r="C225" s="386">
        <f>C226+C227</f>
        <v>0</v>
      </c>
      <c r="D225" s="386">
        <f>D226+D227</f>
        <v>0</v>
      </c>
      <c r="E225" s="386">
        <f>E226+E227</f>
        <v>0</v>
      </c>
      <c r="F225" s="379" t="e">
        <f t="shared" si="128"/>
        <v>#DIV/0!</v>
      </c>
      <c r="G225" s="386">
        <f>G226+G227</f>
        <v>0</v>
      </c>
      <c r="H225" s="386">
        <f>H226+H227</f>
        <v>0</v>
      </c>
      <c r="I225" s="386" t="e">
        <f t="shared" si="127"/>
        <v>#DIV/0!</v>
      </c>
      <c r="J225" s="333">
        <f t="shared" si="129"/>
        <v>0</v>
      </c>
      <c r="K225" s="240">
        <f t="shared" si="130"/>
        <v>0</v>
      </c>
      <c r="L225" s="333">
        <f t="shared" si="126"/>
        <v>0</v>
      </c>
      <c r="M225" s="240">
        <f t="shared" si="131"/>
        <v>0</v>
      </c>
      <c r="N225" s="226"/>
      <c r="O225" s="226"/>
      <c r="P225" s="230"/>
      <c r="Q225" s="227"/>
      <c r="R225" s="227"/>
      <c r="S225" s="227"/>
      <c r="T225" s="227"/>
      <c r="U225" s="227"/>
      <c r="V225" s="227"/>
      <c r="W225" s="227"/>
      <c r="X225" s="227"/>
      <c r="Y225" s="227"/>
      <c r="Z225" s="227"/>
      <c r="AA225" s="227"/>
      <c r="AB225" s="227"/>
      <c r="AC225" s="227"/>
      <c r="AD225" s="227"/>
      <c r="AE225" s="227"/>
      <c r="AF225" s="227"/>
      <c r="AG225" s="227"/>
      <c r="AH225" s="227"/>
      <c r="AI225" s="227"/>
      <c r="AJ225" s="227"/>
      <c r="AK225" s="227"/>
      <c r="AL225" s="227"/>
      <c r="AM225" s="227"/>
      <c r="AN225" s="227"/>
      <c r="AO225" s="227"/>
      <c r="AP225" s="227"/>
      <c r="AQ225" s="227"/>
      <c r="AR225" s="227"/>
      <c r="AS225" s="227"/>
      <c r="AT225" s="227"/>
      <c r="AU225" s="227"/>
      <c r="AV225" s="227"/>
      <c r="AW225" s="227"/>
      <c r="AX225" s="227"/>
      <c r="AY225" s="227"/>
      <c r="AZ225" s="227"/>
    </row>
    <row r="226" spans="1:52" s="44" customFormat="1" ht="18.75" x14ac:dyDescent="0.3">
      <c r="A226" s="74" t="s">
        <v>108</v>
      </c>
      <c r="B226" s="177">
        <v>2260048</v>
      </c>
      <c r="C226" s="390"/>
      <c r="D226" s="394">
        <f t="shared" ref="D226:D227" si="137">H226</f>
        <v>0</v>
      </c>
      <c r="E226" s="368">
        <f t="shared" ref="E226:E227" si="138">C226-D226</f>
        <v>0</v>
      </c>
      <c r="F226" s="339" t="e">
        <f t="shared" si="128"/>
        <v>#DIV/0!</v>
      </c>
      <c r="G226" s="394">
        <f t="shared" ref="G226:G227" si="139">H226</f>
        <v>0</v>
      </c>
      <c r="H226" s="394"/>
      <c r="I226" s="394" t="e">
        <f t="shared" si="127"/>
        <v>#DIV/0!</v>
      </c>
      <c r="J226" s="333">
        <f t="shared" si="129"/>
        <v>0</v>
      </c>
      <c r="K226" s="240">
        <f t="shared" si="130"/>
        <v>0</v>
      </c>
      <c r="L226" s="333">
        <f t="shared" si="126"/>
        <v>0</v>
      </c>
      <c r="M226" s="240">
        <f t="shared" si="131"/>
        <v>0</v>
      </c>
      <c r="N226" s="222"/>
      <c r="O226" s="222"/>
      <c r="P226" s="222"/>
      <c r="Q226" s="43"/>
      <c r="R226" s="43"/>
      <c r="S226" s="43"/>
      <c r="T226" s="43"/>
      <c r="U226" s="43"/>
      <c r="V226" s="43"/>
      <c r="W226" s="43"/>
      <c r="X226" s="43"/>
      <c r="Y226" s="43"/>
      <c r="Z226" s="43"/>
      <c r="AA226" s="43"/>
      <c r="AB226" s="43"/>
      <c r="AC226" s="43"/>
      <c r="AD226" s="43"/>
      <c r="AE226" s="43"/>
      <c r="AF226" s="43"/>
      <c r="AG226" s="43"/>
      <c r="AH226" s="43"/>
      <c r="AI226" s="43"/>
      <c r="AJ226" s="43"/>
      <c r="AK226" s="43"/>
      <c r="AL226" s="43"/>
      <c r="AM226" s="43"/>
      <c r="AN226" s="43"/>
      <c r="AO226" s="43"/>
      <c r="AP226" s="43"/>
      <c r="AQ226" s="43"/>
      <c r="AR226" s="43"/>
      <c r="AS226" s="43"/>
      <c r="AT226" s="43"/>
      <c r="AU226" s="43"/>
      <c r="AV226" s="43"/>
      <c r="AW226" s="43"/>
      <c r="AX226" s="43"/>
      <c r="AY226" s="43"/>
      <c r="AZ226" s="43"/>
    </row>
    <row r="227" spans="1:52" s="44" customFormat="1" ht="18.75" x14ac:dyDescent="0.3">
      <c r="A227" s="74" t="s">
        <v>92</v>
      </c>
      <c r="B227" s="177">
        <v>2260096</v>
      </c>
      <c r="C227" s="390"/>
      <c r="D227" s="394">
        <f t="shared" si="137"/>
        <v>0</v>
      </c>
      <c r="E227" s="368">
        <f t="shared" si="138"/>
        <v>0</v>
      </c>
      <c r="F227" s="339" t="e">
        <f t="shared" si="128"/>
        <v>#DIV/0!</v>
      </c>
      <c r="G227" s="394">
        <f t="shared" si="139"/>
        <v>0</v>
      </c>
      <c r="H227" s="394"/>
      <c r="I227" s="394" t="e">
        <f t="shared" si="127"/>
        <v>#DIV/0!</v>
      </c>
      <c r="J227" s="333"/>
      <c r="K227" s="240"/>
      <c r="L227" s="333">
        <f t="shared" si="126"/>
        <v>0</v>
      </c>
      <c r="M227" s="240"/>
      <c r="N227" s="222"/>
      <c r="O227" s="222"/>
      <c r="P227" s="222"/>
      <c r="Q227" s="43"/>
      <c r="R227" s="43"/>
      <c r="S227" s="43"/>
      <c r="T227" s="43"/>
      <c r="U227" s="43"/>
      <c r="V227" s="43"/>
      <c r="W227" s="43"/>
      <c r="X227" s="43"/>
      <c r="Y227" s="43"/>
      <c r="Z227" s="43"/>
      <c r="AA227" s="43"/>
      <c r="AB227" s="43"/>
      <c r="AC227" s="43"/>
      <c r="AD227" s="43"/>
      <c r="AE227" s="43"/>
      <c r="AF227" s="43"/>
      <c r="AG227" s="43"/>
      <c r="AH227" s="43"/>
      <c r="AI227" s="43"/>
      <c r="AJ227" s="43"/>
      <c r="AK227" s="43"/>
      <c r="AL227" s="43"/>
      <c r="AM227" s="43"/>
      <c r="AN227" s="43"/>
      <c r="AO227" s="43"/>
      <c r="AP227" s="43"/>
      <c r="AQ227" s="43"/>
      <c r="AR227" s="43"/>
      <c r="AS227" s="43"/>
      <c r="AT227" s="43"/>
      <c r="AU227" s="43"/>
      <c r="AV227" s="43"/>
      <c r="AW227" s="43"/>
      <c r="AX227" s="43"/>
      <c r="AY227" s="43"/>
      <c r="AZ227" s="43"/>
    </row>
    <row r="228" spans="1:52" s="26" customFormat="1" ht="21" customHeight="1" x14ac:dyDescent="0.3">
      <c r="A228" s="94" t="s">
        <v>19</v>
      </c>
      <c r="B228" s="117">
        <v>310</v>
      </c>
      <c r="C228" s="386">
        <f>SUM(C229:C230)</f>
        <v>0</v>
      </c>
      <c r="D228" s="386">
        <f>SUM(D229:D230)</f>
        <v>0</v>
      </c>
      <c r="E228" s="386">
        <f>SUM(E229:E230)</f>
        <v>0</v>
      </c>
      <c r="F228" s="379" t="e">
        <f t="shared" si="128"/>
        <v>#DIV/0!</v>
      </c>
      <c r="G228" s="386">
        <f>SUM(G229:G230)</f>
        <v>0</v>
      </c>
      <c r="H228" s="386">
        <f>SUM(H229:H230)</f>
        <v>0</v>
      </c>
      <c r="I228" s="386" t="e">
        <f t="shared" si="127"/>
        <v>#DIV/0!</v>
      </c>
      <c r="J228" s="333">
        <f t="shared" ref="J228:J235" si="140">G228-H228</f>
        <v>0</v>
      </c>
      <c r="K228" s="240">
        <f t="shared" ref="K228:K235" si="141">C228</f>
        <v>0</v>
      </c>
      <c r="L228" s="333">
        <f t="shared" si="126"/>
        <v>0</v>
      </c>
      <c r="M228" s="240">
        <f t="shared" ref="M228:M235" si="142">K228-L228</f>
        <v>0</v>
      </c>
      <c r="N228" s="212"/>
      <c r="O228" s="212"/>
      <c r="P228" s="20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 s="25"/>
      <c r="AL228" s="25"/>
      <c r="AM228" s="25"/>
      <c r="AN228" s="25"/>
      <c r="AO228" s="25"/>
      <c r="AP228" s="25"/>
      <c r="AQ228" s="25"/>
      <c r="AR228" s="25"/>
      <c r="AS228" s="25"/>
      <c r="AT228" s="25"/>
      <c r="AU228" s="25"/>
      <c r="AV228" s="25"/>
      <c r="AW228" s="25"/>
      <c r="AX228" s="25"/>
      <c r="AY228" s="25"/>
      <c r="AZ228" s="25"/>
    </row>
    <row r="229" spans="1:52" s="59" customFormat="1" ht="18.75" x14ac:dyDescent="0.3">
      <c r="A229" s="58" t="s">
        <v>112</v>
      </c>
      <c r="B229" s="172">
        <v>3100026</v>
      </c>
      <c r="C229" s="390"/>
      <c r="D229" s="393">
        <f t="shared" ref="D229:D230" si="143">H229</f>
        <v>0</v>
      </c>
      <c r="E229" s="368">
        <f t="shared" ref="E229:E230" si="144">C229-D229</f>
        <v>0</v>
      </c>
      <c r="F229" s="339" t="e">
        <f t="shared" si="128"/>
        <v>#DIV/0!</v>
      </c>
      <c r="G229" s="393">
        <f t="shared" ref="G229:G230" si="145">H229</f>
        <v>0</v>
      </c>
      <c r="H229" s="393"/>
      <c r="I229" s="393" t="e">
        <f t="shared" si="127"/>
        <v>#DIV/0!</v>
      </c>
      <c r="J229" s="333">
        <f t="shared" si="140"/>
        <v>0</v>
      </c>
      <c r="K229" s="240">
        <f t="shared" si="141"/>
        <v>0</v>
      </c>
      <c r="L229" s="333">
        <f t="shared" si="126"/>
        <v>0</v>
      </c>
      <c r="M229" s="240">
        <f t="shared" si="142"/>
        <v>0</v>
      </c>
      <c r="N229" s="233"/>
      <c r="O229" s="233"/>
      <c r="P229" s="233"/>
      <c r="Q229" s="234"/>
      <c r="R229" s="234"/>
      <c r="S229" s="234"/>
      <c r="T229" s="234"/>
      <c r="U229" s="234"/>
      <c r="V229" s="234"/>
      <c r="W229" s="234"/>
      <c r="X229" s="234"/>
      <c r="Y229" s="234"/>
      <c r="Z229" s="234"/>
      <c r="AA229" s="234"/>
      <c r="AB229" s="234"/>
      <c r="AC229" s="234"/>
      <c r="AD229" s="234"/>
      <c r="AE229" s="234"/>
      <c r="AF229" s="234"/>
      <c r="AG229" s="234"/>
      <c r="AH229" s="234"/>
      <c r="AI229" s="234"/>
      <c r="AJ229" s="234"/>
      <c r="AK229" s="234"/>
      <c r="AL229" s="234"/>
      <c r="AM229" s="234"/>
      <c r="AN229" s="234"/>
      <c r="AO229" s="234"/>
      <c r="AP229" s="234"/>
      <c r="AQ229" s="234"/>
      <c r="AR229" s="234"/>
      <c r="AS229" s="234"/>
      <c r="AT229" s="234"/>
      <c r="AU229" s="234"/>
      <c r="AV229" s="234"/>
      <c r="AW229" s="234"/>
      <c r="AX229" s="234"/>
      <c r="AY229" s="234"/>
      <c r="AZ229" s="234"/>
    </row>
    <row r="230" spans="1:52" s="32" customFormat="1" ht="18.75" x14ac:dyDescent="0.3">
      <c r="A230" s="42" t="s">
        <v>115</v>
      </c>
      <c r="B230" s="181">
        <v>3100121</v>
      </c>
      <c r="C230" s="385"/>
      <c r="D230" s="373">
        <f t="shared" si="143"/>
        <v>0</v>
      </c>
      <c r="E230" s="368">
        <f t="shared" si="144"/>
        <v>0</v>
      </c>
      <c r="F230" s="339" t="e">
        <f t="shared" si="128"/>
        <v>#DIV/0!</v>
      </c>
      <c r="G230" s="373">
        <f t="shared" si="145"/>
        <v>0</v>
      </c>
      <c r="H230" s="373"/>
      <c r="I230" s="373" t="e">
        <f t="shared" si="127"/>
        <v>#DIV/0!</v>
      </c>
      <c r="J230" s="333">
        <f t="shared" si="140"/>
        <v>0</v>
      </c>
      <c r="K230" s="240">
        <f t="shared" si="141"/>
        <v>0</v>
      </c>
      <c r="L230" s="333">
        <f t="shared" si="126"/>
        <v>0</v>
      </c>
      <c r="M230" s="240">
        <f t="shared" si="142"/>
        <v>0</v>
      </c>
      <c r="N230" s="209"/>
      <c r="O230" s="209"/>
      <c r="P230" s="209"/>
    </row>
    <row r="231" spans="1:52" s="26" customFormat="1" ht="21.75" customHeight="1" x14ac:dyDescent="0.3">
      <c r="A231" s="94" t="s">
        <v>24</v>
      </c>
      <c r="B231" s="117">
        <v>346</v>
      </c>
      <c r="C231" s="386">
        <f>C232</f>
        <v>0</v>
      </c>
      <c r="D231" s="386">
        <f>D232</f>
        <v>0</v>
      </c>
      <c r="E231" s="386">
        <f>E232</f>
        <v>0</v>
      </c>
      <c r="F231" s="379" t="e">
        <f t="shared" si="128"/>
        <v>#DIV/0!</v>
      </c>
      <c r="G231" s="386">
        <f>G232</f>
        <v>0</v>
      </c>
      <c r="H231" s="386">
        <f>H232</f>
        <v>0</v>
      </c>
      <c r="I231" s="386" t="e">
        <f t="shared" si="127"/>
        <v>#DIV/0!</v>
      </c>
      <c r="J231" s="333">
        <f t="shared" si="140"/>
        <v>0</v>
      </c>
      <c r="K231" s="240">
        <f t="shared" si="141"/>
        <v>0</v>
      </c>
      <c r="L231" s="333">
        <f t="shared" si="126"/>
        <v>0</v>
      </c>
      <c r="M231" s="240">
        <f t="shared" si="142"/>
        <v>0</v>
      </c>
      <c r="N231" s="212"/>
      <c r="O231" s="212"/>
      <c r="P231" s="20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L231" s="25"/>
      <c r="AM231" s="25"/>
      <c r="AN231" s="25"/>
      <c r="AO231" s="25"/>
      <c r="AP231" s="25"/>
      <c r="AQ231" s="25"/>
      <c r="AR231" s="25"/>
      <c r="AS231" s="25"/>
      <c r="AT231" s="25"/>
      <c r="AU231" s="25"/>
      <c r="AV231" s="25"/>
      <c r="AW231" s="25"/>
      <c r="AX231" s="25"/>
      <c r="AY231" s="25"/>
      <c r="AZ231" s="25"/>
    </row>
    <row r="232" spans="1:52" s="32" customFormat="1" ht="21.75" customHeight="1" x14ac:dyDescent="0.3">
      <c r="A232" s="38" t="s">
        <v>76</v>
      </c>
      <c r="B232" s="177">
        <v>3460030</v>
      </c>
      <c r="C232" s="385"/>
      <c r="D232" s="373">
        <f>H232</f>
        <v>0</v>
      </c>
      <c r="E232" s="368">
        <f>C232-D232</f>
        <v>0</v>
      </c>
      <c r="F232" s="339" t="e">
        <f>D232/C232*100</f>
        <v>#DIV/0!</v>
      </c>
      <c r="G232" s="373">
        <f>H232</f>
        <v>0</v>
      </c>
      <c r="H232" s="373"/>
      <c r="I232" s="373" t="e">
        <f t="shared" si="127"/>
        <v>#DIV/0!</v>
      </c>
      <c r="J232" s="333">
        <f t="shared" si="140"/>
        <v>0</v>
      </c>
      <c r="K232" s="240">
        <f t="shared" si="141"/>
        <v>0</v>
      </c>
      <c r="L232" s="333">
        <f t="shared" si="126"/>
        <v>0</v>
      </c>
      <c r="M232" s="240">
        <f t="shared" si="142"/>
        <v>0</v>
      </c>
      <c r="N232" s="209"/>
      <c r="O232" s="209"/>
      <c r="P232" s="209"/>
    </row>
    <row r="233" spans="1:52" s="63" customFormat="1" ht="62.25" customHeight="1" x14ac:dyDescent="0.3">
      <c r="A233" s="102" t="s">
        <v>116</v>
      </c>
      <c r="B233" s="288" t="s">
        <v>117</v>
      </c>
      <c r="C233" s="392">
        <f>C245+C254+C234</f>
        <v>0</v>
      </c>
      <c r="D233" s="392">
        <f>D245+D254+D234</f>
        <v>0</v>
      </c>
      <c r="E233" s="392">
        <f>E245+E254+E234</f>
        <v>0</v>
      </c>
      <c r="F233" s="375" t="e">
        <f t="shared" si="128"/>
        <v>#DIV/0!</v>
      </c>
      <c r="G233" s="392">
        <f>G245+G254+G234</f>
        <v>0</v>
      </c>
      <c r="H233" s="392">
        <f>H245+H254+H234</f>
        <v>0</v>
      </c>
      <c r="I233" s="392" t="e">
        <f t="shared" si="127"/>
        <v>#DIV/0!</v>
      </c>
      <c r="J233" s="333">
        <f t="shared" si="140"/>
        <v>0</v>
      </c>
      <c r="K233" s="240">
        <f t="shared" si="141"/>
        <v>0</v>
      </c>
      <c r="L233" s="333">
        <f t="shared" si="126"/>
        <v>0</v>
      </c>
      <c r="M233" s="240">
        <f t="shared" si="142"/>
        <v>0</v>
      </c>
      <c r="N233" s="235"/>
      <c r="O233" s="235"/>
      <c r="P233" s="23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</row>
    <row r="234" spans="1:52" s="159" customFormat="1" ht="18.75" x14ac:dyDescent="0.3">
      <c r="A234" s="57" t="s">
        <v>123</v>
      </c>
      <c r="B234" s="124" t="s">
        <v>219</v>
      </c>
      <c r="C234" s="388">
        <f>C235+C241</f>
        <v>0</v>
      </c>
      <c r="D234" s="388">
        <f>D235+D241</f>
        <v>0</v>
      </c>
      <c r="E234" s="388">
        <f>E235+E241</f>
        <v>0</v>
      </c>
      <c r="F234" s="389" t="e">
        <f t="shared" si="128"/>
        <v>#DIV/0!</v>
      </c>
      <c r="G234" s="388">
        <f>G235+G241</f>
        <v>0</v>
      </c>
      <c r="H234" s="388">
        <f>H235+H241</f>
        <v>0</v>
      </c>
      <c r="I234" s="388" t="e">
        <f t="shared" si="127"/>
        <v>#DIV/0!</v>
      </c>
      <c r="J234" s="333">
        <f t="shared" si="140"/>
        <v>0</v>
      </c>
      <c r="K234" s="240">
        <f t="shared" si="141"/>
        <v>0</v>
      </c>
      <c r="L234" s="333">
        <f t="shared" si="126"/>
        <v>0</v>
      </c>
      <c r="M234" s="240">
        <f t="shared" si="142"/>
        <v>0</v>
      </c>
      <c r="N234" s="205"/>
      <c r="O234" s="205"/>
      <c r="P234" s="20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  <c r="AQ234" s="25"/>
      <c r="AR234" s="25"/>
      <c r="AS234" s="25"/>
      <c r="AT234" s="25"/>
      <c r="AU234" s="25"/>
      <c r="AV234" s="25"/>
      <c r="AW234" s="25"/>
      <c r="AX234" s="25"/>
      <c r="AY234" s="25"/>
      <c r="AZ234" s="25"/>
    </row>
    <row r="235" spans="1:52" s="26" customFormat="1" ht="18" customHeight="1" x14ac:dyDescent="0.3">
      <c r="A235" s="94" t="s">
        <v>13</v>
      </c>
      <c r="B235" s="117">
        <v>225</v>
      </c>
      <c r="C235" s="386">
        <f>SUM(C236:C240)</f>
        <v>0</v>
      </c>
      <c r="D235" s="386">
        <f>SUM(D236:D240)</f>
        <v>0</v>
      </c>
      <c r="E235" s="386">
        <f>SUM(E236:E240)</f>
        <v>0</v>
      </c>
      <c r="F235" s="386" t="e">
        <f>SUM(F236:F240)</f>
        <v>#DIV/0!</v>
      </c>
      <c r="G235" s="386">
        <f>SUM(G236:G240)</f>
        <v>0</v>
      </c>
      <c r="H235" s="386">
        <f>SUM(H237:H240)</f>
        <v>0</v>
      </c>
      <c r="I235" s="386" t="e">
        <f t="shared" si="127"/>
        <v>#DIV/0!</v>
      </c>
      <c r="J235" s="333">
        <f t="shared" si="140"/>
        <v>0</v>
      </c>
      <c r="K235" s="240">
        <f t="shared" si="141"/>
        <v>0</v>
      </c>
      <c r="L235" s="333">
        <f t="shared" si="126"/>
        <v>0</v>
      </c>
      <c r="M235" s="240">
        <f t="shared" si="142"/>
        <v>0</v>
      </c>
      <c r="N235" s="212"/>
      <c r="O235" s="212"/>
      <c r="P235" s="20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  <c r="AK235" s="25"/>
      <c r="AL235" s="25"/>
      <c r="AM235" s="25"/>
      <c r="AN235" s="25"/>
      <c r="AO235" s="25"/>
      <c r="AP235" s="25"/>
      <c r="AQ235" s="25"/>
      <c r="AR235" s="25"/>
      <c r="AS235" s="25"/>
      <c r="AT235" s="25"/>
      <c r="AU235" s="25"/>
      <c r="AV235" s="25"/>
      <c r="AW235" s="25"/>
      <c r="AX235" s="25"/>
      <c r="AY235" s="25"/>
      <c r="AZ235" s="25"/>
    </row>
    <row r="236" spans="1:52" s="25" customFormat="1" ht="20.25" customHeight="1" x14ac:dyDescent="0.3">
      <c r="A236" s="276" t="s">
        <v>229</v>
      </c>
      <c r="B236" s="181">
        <v>2250104</v>
      </c>
      <c r="C236" s="385"/>
      <c r="D236" s="373">
        <f t="shared" ref="D236:D240" si="146">H236</f>
        <v>0</v>
      </c>
      <c r="E236" s="368">
        <f t="shared" ref="E236:E240" si="147">C236-D236</f>
        <v>0</v>
      </c>
      <c r="F236" s="339" t="e">
        <f t="shared" ref="F236:F240" si="148">D236/C236*100</f>
        <v>#DIV/0!</v>
      </c>
      <c r="G236" s="385">
        <f t="shared" ref="G236:G240" si="149">H236</f>
        <v>0</v>
      </c>
      <c r="H236" s="385"/>
      <c r="I236" s="373" t="e">
        <f t="shared" si="127"/>
        <v>#DIV/0!</v>
      </c>
      <c r="J236" s="391"/>
      <c r="K236" s="240"/>
      <c r="L236" s="333">
        <f t="shared" si="126"/>
        <v>0</v>
      </c>
      <c r="M236" s="240"/>
      <c r="N236" s="205"/>
      <c r="O236" s="205"/>
      <c r="P236" s="205"/>
    </row>
    <row r="237" spans="1:52" s="62" customFormat="1" ht="18.75" x14ac:dyDescent="0.3">
      <c r="A237" s="61" t="s">
        <v>124</v>
      </c>
      <c r="B237" s="181">
        <v>2250163</v>
      </c>
      <c r="C237" s="385"/>
      <c r="D237" s="373">
        <f t="shared" si="146"/>
        <v>0</v>
      </c>
      <c r="E237" s="368">
        <f t="shared" si="147"/>
        <v>0</v>
      </c>
      <c r="F237" s="339" t="e">
        <f t="shared" si="148"/>
        <v>#DIV/0!</v>
      </c>
      <c r="G237" s="373">
        <f t="shared" si="149"/>
        <v>0</v>
      </c>
      <c r="H237" s="373"/>
      <c r="I237" s="373" t="e">
        <f t="shared" si="127"/>
        <v>#DIV/0!</v>
      </c>
      <c r="J237" s="333">
        <f t="shared" ref="J237:J243" si="150">G237-H237</f>
        <v>0</v>
      </c>
      <c r="K237" s="240">
        <f t="shared" ref="K237:K243" si="151">C237</f>
        <v>0</v>
      </c>
      <c r="L237" s="333">
        <f t="shared" si="126"/>
        <v>0</v>
      </c>
      <c r="M237" s="240">
        <f t="shared" ref="M237:M243" si="152">K237-L237</f>
        <v>0</v>
      </c>
      <c r="N237" s="209"/>
      <c r="O237" s="209"/>
      <c r="P237" s="209"/>
      <c r="Q237" s="32"/>
      <c r="R237" s="32"/>
      <c r="S237" s="32"/>
      <c r="T237" s="32"/>
      <c r="U237" s="32"/>
      <c r="V237" s="32"/>
      <c r="W237" s="32"/>
      <c r="X237" s="32"/>
      <c r="Y237" s="32"/>
      <c r="Z237" s="32"/>
      <c r="AA237" s="32"/>
      <c r="AB237" s="32"/>
      <c r="AC237" s="32"/>
      <c r="AD237" s="32"/>
      <c r="AE237" s="32"/>
      <c r="AF237" s="32"/>
      <c r="AG237" s="32"/>
      <c r="AH237" s="32"/>
      <c r="AI237" s="32"/>
      <c r="AJ237" s="32"/>
      <c r="AK237" s="32"/>
      <c r="AL237" s="32"/>
      <c r="AM237" s="32"/>
      <c r="AN237" s="32"/>
      <c r="AO237" s="32"/>
      <c r="AP237" s="32"/>
      <c r="AQ237" s="32"/>
      <c r="AR237" s="32"/>
      <c r="AS237" s="32"/>
      <c r="AT237" s="32"/>
      <c r="AU237" s="32"/>
      <c r="AV237" s="32"/>
      <c r="AW237" s="32"/>
      <c r="AX237" s="32"/>
      <c r="AY237" s="32"/>
      <c r="AZ237" s="32"/>
    </row>
    <row r="238" spans="1:52" s="32" customFormat="1" ht="18.75" x14ac:dyDescent="0.3">
      <c r="A238" s="42" t="s">
        <v>125</v>
      </c>
      <c r="B238" s="181">
        <v>2250207</v>
      </c>
      <c r="C238" s="385"/>
      <c r="D238" s="373">
        <f t="shared" si="146"/>
        <v>0</v>
      </c>
      <c r="E238" s="368">
        <f t="shared" si="147"/>
        <v>0</v>
      </c>
      <c r="F238" s="339" t="e">
        <f t="shared" si="148"/>
        <v>#DIV/0!</v>
      </c>
      <c r="G238" s="373">
        <f t="shared" si="149"/>
        <v>0</v>
      </c>
      <c r="H238" s="373"/>
      <c r="I238" s="373" t="e">
        <f t="shared" si="127"/>
        <v>#DIV/0!</v>
      </c>
      <c r="J238" s="333">
        <f t="shared" si="150"/>
        <v>0</v>
      </c>
      <c r="K238" s="240">
        <f t="shared" si="151"/>
        <v>0</v>
      </c>
      <c r="L238" s="333">
        <f t="shared" si="126"/>
        <v>0</v>
      </c>
      <c r="M238" s="240">
        <f t="shared" si="152"/>
        <v>0</v>
      </c>
      <c r="N238" s="209"/>
      <c r="O238" s="209"/>
      <c r="P238" s="209"/>
    </row>
    <row r="239" spans="1:52" s="32" customFormat="1" ht="18.75" x14ac:dyDescent="0.3">
      <c r="A239" s="42" t="s">
        <v>126</v>
      </c>
      <c r="B239" s="181">
        <v>2250208</v>
      </c>
      <c r="C239" s="385"/>
      <c r="D239" s="373">
        <f t="shared" si="146"/>
        <v>0</v>
      </c>
      <c r="E239" s="368">
        <f t="shared" si="147"/>
        <v>0</v>
      </c>
      <c r="F239" s="339" t="e">
        <f t="shared" si="148"/>
        <v>#DIV/0!</v>
      </c>
      <c r="G239" s="373">
        <f t="shared" si="149"/>
        <v>0</v>
      </c>
      <c r="H239" s="373"/>
      <c r="I239" s="373" t="e">
        <f t="shared" si="127"/>
        <v>#DIV/0!</v>
      </c>
      <c r="J239" s="333">
        <f t="shared" si="150"/>
        <v>0</v>
      </c>
      <c r="K239" s="240">
        <f t="shared" si="151"/>
        <v>0</v>
      </c>
      <c r="L239" s="333">
        <f t="shared" si="126"/>
        <v>0</v>
      </c>
      <c r="M239" s="240">
        <f t="shared" si="152"/>
        <v>0</v>
      </c>
      <c r="N239" s="209"/>
      <c r="O239" s="209"/>
      <c r="P239" s="209"/>
    </row>
    <row r="240" spans="1:52" s="32" customFormat="1" ht="18.75" x14ac:dyDescent="0.3">
      <c r="A240" s="42" t="s">
        <v>127</v>
      </c>
      <c r="B240" s="181">
        <v>2250440</v>
      </c>
      <c r="C240" s="385"/>
      <c r="D240" s="373">
        <f t="shared" si="146"/>
        <v>0</v>
      </c>
      <c r="E240" s="368">
        <f t="shared" si="147"/>
        <v>0</v>
      </c>
      <c r="F240" s="339" t="e">
        <f t="shared" si="148"/>
        <v>#DIV/0!</v>
      </c>
      <c r="G240" s="373">
        <f t="shared" si="149"/>
        <v>0</v>
      </c>
      <c r="H240" s="373"/>
      <c r="I240" s="373" t="e">
        <f t="shared" si="127"/>
        <v>#DIV/0!</v>
      </c>
      <c r="J240" s="333">
        <f t="shared" si="150"/>
        <v>0</v>
      </c>
      <c r="K240" s="240">
        <f t="shared" si="151"/>
        <v>0</v>
      </c>
      <c r="L240" s="333">
        <f t="shared" si="126"/>
        <v>0</v>
      </c>
      <c r="M240" s="240">
        <f t="shared" si="152"/>
        <v>0</v>
      </c>
      <c r="N240" s="209"/>
      <c r="O240" s="209"/>
      <c r="P240" s="209"/>
    </row>
    <row r="241" spans="1:52" s="26" customFormat="1" ht="21" customHeight="1" x14ac:dyDescent="0.3">
      <c r="A241" s="93" t="s">
        <v>15</v>
      </c>
      <c r="B241" s="117">
        <v>226</v>
      </c>
      <c r="C241" s="386">
        <f>SUM(C242:C244)</f>
        <v>0</v>
      </c>
      <c r="D241" s="386">
        <f>SUM(D242:D244)</f>
        <v>0</v>
      </c>
      <c r="E241" s="386">
        <f>SUM(E242:E244)</f>
        <v>0</v>
      </c>
      <c r="F241" s="379" t="e">
        <f t="shared" ref="F241:F261" si="153">D241/C241*100</f>
        <v>#DIV/0!</v>
      </c>
      <c r="G241" s="386">
        <f>SUM(G242:G244)</f>
        <v>0</v>
      </c>
      <c r="H241" s="386">
        <f>SUM(H242:H244)</f>
        <v>0</v>
      </c>
      <c r="I241" s="386" t="e">
        <f t="shared" si="127"/>
        <v>#DIV/0!</v>
      </c>
      <c r="J241" s="333">
        <f t="shared" si="150"/>
        <v>0</v>
      </c>
      <c r="K241" s="240">
        <f t="shared" si="151"/>
        <v>0</v>
      </c>
      <c r="L241" s="333">
        <f t="shared" si="126"/>
        <v>0</v>
      </c>
      <c r="M241" s="240">
        <f t="shared" si="152"/>
        <v>0</v>
      </c>
      <c r="N241" s="205"/>
      <c r="O241" s="205"/>
      <c r="P241" s="20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  <c r="AK241" s="25"/>
      <c r="AL241" s="25"/>
      <c r="AM241" s="25"/>
      <c r="AN241" s="25"/>
      <c r="AO241" s="25"/>
      <c r="AP241" s="25"/>
      <c r="AQ241" s="25"/>
      <c r="AR241" s="25"/>
      <c r="AS241" s="25"/>
      <c r="AT241" s="25"/>
      <c r="AU241" s="25"/>
      <c r="AV241" s="25"/>
      <c r="AW241" s="25"/>
      <c r="AX241" s="25"/>
      <c r="AY241" s="25"/>
      <c r="AZ241" s="25"/>
    </row>
    <row r="242" spans="1:52" s="33" customFormat="1" ht="47.25" x14ac:dyDescent="0.3">
      <c r="A242" s="38" t="s">
        <v>119</v>
      </c>
      <c r="B242" s="177" t="s">
        <v>173</v>
      </c>
      <c r="C242" s="390"/>
      <c r="D242" s="373">
        <f t="shared" ref="D242:D244" si="154">H242</f>
        <v>0</v>
      </c>
      <c r="E242" s="368">
        <f t="shared" ref="E242:E244" si="155">C242-D242</f>
        <v>0</v>
      </c>
      <c r="F242" s="339" t="e">
        <f t="shared" si="153"/>
        <v>#DIV/0!</v>
      </c>
      <c r="G242" s="373">
        <f t="shared" ref="G242:G244" si="156">H242</f>
        <v>0</v>
      </c>
      <c r="H242" s="373"/>
      <c r="I242" s="373" t="e">
        <f t="shared" si="127"/>
        <v>#DIV/0!</v>
      </c>
      <c r="J242" s="333">
        <f t="shared" si="150"/>
        <v>0</v>
      </c>
      <c r="K242" s="240">
        <f t="shared" si="151"/>
        <v>0</v>
      </c>
      <c r="L242" s="333">
        <f t="shared" si="126"/>
        <v>0</v>
      </c>
      <c r="M242" s="240">
        <f t="shared" si="152"/>
        <v>0</v>
      </c>
      <c r="N242" s="209"/>
      <c r="O242" s="209"/>
      <c r="P242" s="209"/>
      <c r="Q242" s="32"/>
      <c r="R242" s="32"/>
      <c r="S242" s="32"/>
      <c r="T242" s="32"/>
      <c r="U242" s="32"/>
      <c r="V242" s="32"/>
      <c r="W242" s="32"/>
      <c r="X242" s="32"/>
      <c r="Y242" s="32"/>
      <c r="Z242" s="32"/>
      <c r="AA242" s="32"/>
      <c r="AB242" s="32"/>
      <c r="AC242" s="32"/>
      <c r="AD242" s="32"/>
      <c r="AE242" s="32"/>
      <c r="AF242" s="32"/>
      <c r="AG242" s="32"/>
      <c r="AH242" s="32"/>
      <c r="AI242" s="32"/>
      <c r="AJ242" s="32"/>
      <c r="AK242" s="32"/>
      <c r="AL242" s="32"/>
      <c r="AM242" s="32"/>
      <c r="AN242" s="32"/>
      <c r="AO242" s="32"/>
      <c r="AP242" s="32"/>
      <c r="AQ242" s="32"/>
      <c r="AR242" s="32"/>
      <c r="AS242" s="32"/>
      <c r="AT242" s="32"/>
      <c r="AU242" s="32"/>
      <c r="AV242" s="32"/>
      <c r="AW242" s="32"/>
      <c r="AX242" s="32"/>
      <c r="AY242" s="32"/>
      <c r="AZ242" s="32"/>
    </row>
    <row r="243" spans="1:52" s="33" customFormat="1" ht="31.5" x14ac:dyDescent="0.3">
      <c r="A243" s="38" t="s">
        <v>128</v>
      </c>
      <c r="B243" s="177" t="s">
        <v>174</v>
      </c>
      <c r="C243" s="390"/>
      <c r="D243" s="373">
        <f t="shared" si="154"/>
        <v>0</v>
      </c>
      <c r="E243" s="368">
        <f t="shared" si="155"/>
        <v>0</v>
      </c>
      <c r="F243" s="339" t="e">
        <f t="shared" si="153"/>
        <v>#DIV/0!</v>
      </c>
      <c r="G243" s="373">
        <f t="shared" si="156"/>
        <v>0</v>
      </c>
      <c r="H243" s="373"/>
      <c r="I243" s="373" t="e">
        <f t="shared" si="127"/>
        <v>#DIV/0!</v>
      </c>
      <c r="J243" s="333">
        <f t="shared" si="150"/>
        <v>0</v>
      </c>
      <c r="K243" s="240">
        <f t="shared" si="151"/>
        <v>0</v>
      </c>
      <c r="L243" s="333">
        <f t="shared" si="126"/>
        <v>0</v>
      </c>
      <c r="M243" s="240">
        <f t="shared" si="152"/>
        <v>0</v>
      </c>
      <c r="N243" s="209"/>
      <c r="O243" s="209"/>
      <c r="P243" s="209"/>
      <c r="Q243" s="32"/>
      <c r="R243" s="32"/>
      <c r="S243" s="32"/>
      <c r="T243" s="32"/>
      <c r="U243" s="32"/>
      <c r="V243" s="32"/>
      <c r="W243" s="32"/>
      <c r="X243" s="32"/>
      <c r="Y243" s="32"/>
      <c r="Z243" s="32"/>
      <c r="AA243" s="32"/>
      <c r="AB243" s="32"/>
      <c r="AC243" s="32"/>
      <c r="AD243" s="32"/>
      <c r="AE243" s="32"/>
      <c r="AF243" s="32"/>
      <c r="AG243" s="32"/>
      <c r="AH243" s="32"/>
      <c r="AI243" s="32"/>
      <c r="AJ243" s="32"/>
      <c r="AK243" s="32"/>
      <c r="AL243" s="32"/>
      <c r="AM243" s="32"/>
      <c r="AN243" s="32"/>
      <c r="AO243" s="32"/>
      <c r="AP243" s="32"/>
      <c r="AQ243" s="32"/>
      <c r="AR243" s="32"/>
      <c r="AS243" s="32"/>
      <c r="AT243" s="32"/>
      <c r="AU243" s="32"/>
      <c r="AV243" s="32"/>
      <c r="AW243" s="32"/>
      <c r="AX243" s="32"/>
      <c r="AY243" s="32"/>
      <c r="AZ243" s="32"/>
    </row>
    <row r="244" spans="1:52" s="33" customFormat="1" ht="18.75" x14ac:dyDescent="0.3">
      <c r="A244" s="38" t="s">
        <v>120</v>
      </c>
      <c r="B244" s="177">
        <v>2260382</v>
      </c>
      <c r="C244" s="390"/>
      <c r="D244" s="373">
        <f t="shared" si="154"/>
        <v>0</v>
      </c>
      <c r="E244" s="368">
        <f t="shared" si="155"/>
        <v>0</v>
      </c>
      <c r="F244" s="339" t="e">
        <f t="shared" si="153"/>
        <v>#DIV/0!</v>
      </c>
      <c r="G244" s="373">
        <f t="shared" si="156"/>
        <v>0</v>
      </c>
      <c r="H244" s="373"/>
      <c r="I244" s="373" t="e">
        <f t="shared" si="127"/>
        <v>#DIV/0!</v>
      </c>
      <c r="J244" s="333"/>
      <c r="K244" s="240"/>
      <c r="L244" s="333">
        <f t="shared" si="126"/>
        <v>0</v>
      </c>
      <c r="M244" s="240"/>
      <c r="N244" s="209"/>
      <c r="O244" s="209"/>
      <c r="P244" s="209"/>
      <c r="Q244" s="32"/>
      <c r="R244" s="32"/>
      <c r="S244" s="32"/>
      <c r="T244" s="32"/>
      <c r="U244" s="32"/>
      <c r="V244" s="32"/>
      <c r="W244" s="32"/>
      <c r="X244" s="32"/>
      <c r="Y244" s="32"/>
      <c r="Z244" s="32"/>
      <c r="AA244" s="32"/>
      <c r="AB244" s="32"/>
      <c r="AC244" s="32"/>
      <c r="AD244" s="32"/>
      <c r="AE244" s="32"/>
      <c r="AF244" s="32"/>
      <c r="AG244" s="32"/>
      <c r="AH244" s="32"/>
      <c r="AI244" s="32"/>
      <c r="AJ244" s="32"/>
      <c r="AK244" s="32"/>
      <c r="AL244" s="32"/>
      <c r="AM244" s="32"/>
      <c r="AN244" s="32"/>
      <c r="AO244" s="32"/>
      <c r="AP244" s="32"/>
      <c r="AQ244" s="32"/>
      <c r="AR244" s="32"/>
      <c r="AS244" s="32"/>
      <c r="AT244" s="32"/>
      <c r="AU244" s="32"/>
      <c r="AV244" s="32"/>
      <c r="AW244" s="32"/>
      <c r="AX244" s="32"/>
      <c r="AY244" s="32"/>
      <c r="AZ244" s="32"/>
    </row>
    <row r="245" spans="1:52" s="159" customFormat="1" ht="18.75" x14ac:dyDescent="0.3">
      <c r="A245" s="57" t="s">
        <v>78</v>
      </c>
      <c r="B245" s="124" t="s">
        <v>170</v>
      </c>
      <c r="C245" s="388">
        <f>C246+C250+C252</f>
        <v>0</v>
      </c>
      <c r="D245" s="388">
        <f>D246+D250+D252</f>
        <v>0</v>
      </c>
      <c r="E245" s="388">
        <f>E246+E250+E252</f>
        <v>0</v>
      </c>
      <c r="F245" s="389" t="e">
        <f t="shared" si="153"/>
        <v>#DIV/0!</v>
      </c>
      <c r="G245" s="388">
        <f>G246+G250+G252</f>
        <v>0</v>
      </c>
      <c r="H245" s="388">
        <f>H246+H250+H252</f>
        <v>0</v>
      </c>
      <c r="I245" s="388" t="e">
        <f t="shared" si="127"/>
        <v>#DIV/0!</v>
      </c>
      <c r="J245" s="333">
        <f t="shared" ref="J245:J262" si="157">G245-H245</f>
        <v>0</v>
      </c>
      <c r="K245" s="240">
        <f t="shared" ref="K245:K262" si="158">C245</f>
        <v>0</v>
      </c>
      <c r="L245" s="333">
        <f t="shared" si="126"/>
        <v>0</v>
      </c>
      <c r="M245" s="240">
        <f t="shared" ref="M245:M262" si="159">K245-L245</f>
        <v>0</v>
      </c>
      <c r="N245" s="205"/>
      <c r="O245" s="205"/>
      <c r="P245" s="20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 s="25"/>
      <c r="AR245" s="25"/>
      <c r="AS245" s="25"/>
      <c r="AT245" s="25"/>
      <c r="AU245" s="25"/>
      <c r="AV245" s="25"/>
      <c r="AW245" s="25"/>
      <c r="AX245" s="25"/>
      <c r="AY245" s="25"/>
      <c r="AZ245" s="25"/>
    </row>
    <row r="246" spans="1:52" s="26" customFormat="1" ht="21" customHeight="1" x14ac:dyDescent="0.3">
      <c r="A246" s="93" t="s">
        <v>15</v>
      </c>
      <c r="B246" s="117">
        <v>226</v>
      </c>
      <c r="C246" s="386">
        <f>SUM(C247:C249)</f>
        <v>0</v>
      </c>
      <c r="D246" s="386">
        <f>SUM(D247:D249)</f>
        <v>0</v>
      </c>
      <c r="E246" s="386">
        <f>SUM(E247:E249)</f>
        <v>0</v>
      </c>
      <c r="F246" s="379" t="e">
        <f t="shared" si="153"/>
        <v>#DIV/0!</v>
      </c>
      <c r="G246" s="386">
        <f>SUM(G247:G249)</f>
        <v>0</v>
      </c>
      <c r="H246" s="386">
        <f>SUM(H247:H249)</f>
        <v>0</v>
      </c>
      <c r="I246" s="386" t="e">
        <f t="shared" si="127"/>
        <v>#DIV/0!</v>
      </c>
      <c r="J246" s="333">
        <f t="shared" si="157"/>
        <v>0</v>
      </c>
      <c r="K246" s="240">
        <f t="shared" si="158"/>
        <v>0</v>
      </c>
      <c r="L246" s="333">
        <f t="shared" si="126"/>
        <v>0</v>
      </c>
      <c r="M246" s="240">
        <f t="shared" si="159"/>
        <v>0</v>
      </c>
      <c r="N246" s="205"/>
      <c r="O246" s="205"/>
      <c r="P246" s="20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 s="25"/>
      <c r="AR246" s="25"/>
      <c r="AS246" s="25"/>
      <c r="AT246" s="25"/>
      <c r="AU246" s="25"/>
      <c r="AV246" s="25"/>
      <c r="AW246" s="25"/>
      <c r="AX246" s="25"/>
      <c r="AY246" s="25"/>
      <c r="AZ246" s="25"/>
    </row>
    <row r="247" spans="1:52" s="32" customFormat="1" ht="52.5" customHeight="1" x14ac:dyDescent="0.3">
      <c r="A247" s="60" t="s">
        <v>118</v>
      </c>
      <c r="B247" s="177">
        <v>2260019</v>
      </c>
      <c r="C247" s="385"/>
      <c r="D247" s="373">
        <f t="shared" ref="D247:D249" si="160">H247</f>
        <v>0</v>
      </c>
      <c r="E247" s="368">
        <f t="shared" ref="E247:E249" si="161">C247-D247</f>
        <v>0</v>
      </c>
      <c r="F247" s="339" t="e">
        <f t="shared" si="153"/>
        <v>#DIV/0!</v>
      </c>
      <c r="G247" s="373">
        <f t="shared" ref="G247:G249" si="162">H247</f>
        <v>0</v>
      </c>
      <c r="H247" s="373"/>
      <c r="I247" s="373" t="e">
        <f t="shared" si="127"/>
        <v>#DIV/0!</v>
      </c>
      <c r="J247" s="333">
        <f t="shared" si="157"/>
        <v>0</v>
      </c>
      <c r="K247" s="240">
        <f t="shared" si="158"/>
        <v>0</v>
      </c>
      <c r="L247" s="333">
        <f t="shared" si="126"/>
        <v>0</v>
      </c>
      <c r="M247" s="240">
        <f t="shared" si="159"/>
        <v>0</v>
      </c>
      <c r="N247" s="209"/>
      <c r="O247" s="209"/>
      <c r="P247" s="209"/>
    </row>
    <row r="248" spans="1:52" s="32" customFormat="1" ht="63" customHeight="1" x14ac:dyDescent="0.3">
      <c r="A248" s="60" t="s">
        <v>119</v>
      </c>
      <c r="B248" s="177">
        <v>2260050</v>
      </c>
      <c r="C248" s="385"/>
      <c r="D248" s="373">
        <f t="shared" si="160"/>
        <v>0</v>
      </c>
      <c r="E248" s="368">
        <f t="shared" si="161"/>
        <v>0</v>
      </c>
      <c r="F248" s="339" t="e">
        <f t="shared" si="153"/>
        <v>#DIV/0!</v>
      </c>
      <c r="G248" s="373">
        <f t="shared" si="162"/>
        <v>0</v>
      </c>
      <c r="H248" s="373"/>
      <c r="I248" s="373" t="e">
        <f t="shared" si="127"/>
        <v>#DIV/0!</v>
      </c>
      <c r="J248" s="333">
        <f t="shared" si="157"/>
        <v>0</v>
      </c>
      <c r="K248" s="240">
        <f t="shared" si="158"/>
        <v>0</v>
      </c>
      <c r="L248" s="333">
        <f t="shared" si="126"/>
        <v>0</v>
      </c>
      <c r="M248" s="240">
        <f t="shared" si="159"/>
        <v>0</v>
      </c>
      <c r="N248" s="209"/>
      <c r="O248" s="209"/>
      <c r="P248" s="209"/>
    </row>
    <row r="249" spans="1:52" s="32" customFormat="1" ht="24.75" customHeight="1" x14ac:dyDescent="0.3">
      <c r="A249" s="38" t="s">
        <v>120</v>
      </c>
      <c r="B249" s="177">
        <v>2260382</v>
      </c>
      <c r="C249" s="385"/>
      <c r="D249" s="373">
        <f t="shared" si="160"/>
        <v>0</v>
      </c>
      <c r="E249" s="368">
        <f t="shared" si="161"/>
        <v>0</v>
      </c>
      <c r="F249" s="339" t="e">
        <f t="shared" si="153"/>
        <v>#DIV/0!</v>
      </c>
      <c r="G249" s="373">
        <f t="shared" si="162"/>
        <v>0</v>
      </c>
      <c r="H249" s="373"/>
      <c r="I249" s="373" t="e">
        <f t="shared" si="127"/>
        <v>#DIV/0!</v>
      </c>
      <c r="J249" s="333">
        <f t="shared" si="157"/>
        <v>0</v>
      </c>
      <c r="K249" s="240">
        <f t="shared" si="158"/>
        <v>0</v>
      </c>
      <c r="L249" s="333">
        <f t="shared" si="126"/>
        <v>0</v>
      </c>
      <c r="M249" s="240">
        <f t="shared" si="159"/>
        <v>0</v>
      </c>
      <c r="N249" s="209"/>
      <c r="O249" s="209"/>
      <c r="P249" s="209"/>
    </row>
    <row r="250" spans="1:52" s="26" customFormat="1" ht="23.25" customHeight="1" x14ac:dyDescent="0.3">
      <c r="A250" s="94" t="s">
        <v>19</v>
      </c>
      <c r="B250" s="117">
        <v>310</v>
      </c>
      <c r="C250" s="386">
        <f>C251</f>
        <v>0</v>
      </c>
      <c r="D250" s="386">
        <f>D251</f>
        <v>0</v>
      </c>
      <c r="E250" s="386">
        <f>E251</f>
        <v>0</v>
      </c>
      <c r="F250" s="379" t="e">
        <f t="shared" si="153"/>
        <v>#DIV/0!</v>
      </c>
      <c r="G250" s="386">
        <f>G251</f>
        <v>0</v>
      </c>
      <c r="H250" s="386">
        <f>H251</f>
        <v>0</v>
      </c>
      <c r="I250" s="386" t="e">
        <f t="shared" si="127"/>
        <v>#DIV/0!</v>
      </c>
      <c r="J250" s="333">
        <f t="shared" si="157"/>
        <v>0</v>
      </c>
      <c r="K250" s="240">
        <f t="shared" si="158"/>
        <v>0</v>
      </c>
      <c r="L250" s="333">
        <f t="shared" si="126"/>
        <v>0</v>
      </c>
      <c r="M250" s="240">
        <f t="shared" si="159"/>
        <v>0</v>
      </c>
      <c r="N250" s="205"/>
      <c r="O250" s="205"/>
      <c r="P250" s="20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  <c r="AK250" s="25"/>
      <c r="AL250" s="25"/>
      <c r="AM250" s="25"/>
      <c r="AN250" s="25"/>
      <c r="AO250" s="25"/>
      <c r="AP250" s="25"/>
      <c r="AQ250" s="25"/>
      <c r="AR250" s="25"/>
      <c r="AS250" s="25"/>
      <c r="AT250" s="25"/>
      <c r="AU250" s="25"/>
      <c r="AV250" s="25"/>
      <c r="AW250" s="25"/>
      <c r="AX250" s="25"/>
      <c r="AY250" s="25"/>
      <c r="AZ250" s="25"/>
    </row>
    <row r="251" spans="1:52" s="32" customFormat="1" ht="18.75" x14ac:dyDescent="0.3">
      <c r="A251" s="42" t="s">
        <v>121</v>
      </c>
      <c r="B251" s="177">
        <v>3100267</v>
      </c>
      <c r="C251" s="385"/>
      <c r="D251" s="373">
        <f>H251</f>
        <v>0</v>
      </c>
      <c r="E251" s="368">
        <f>C251-D251</f>
        <v>0</v>
      </c>
      <c r="F251" s="339" t="e">
        <f>D251/C251*100</f>
        <v>#DIV/0!</v>
      </c>
      <c r="G251" s="373">
        <f>H251</f>
        <v>0</v>
      </c>
      <c r="H251" s="373"/>
      <c r="I251" s="373" t="e">
        <f t="shared" si="127"/>
        <v>#DIV/0!</v>
      </c>
      <c r="J251" s="333">
        <f t="shared" si="157"/>
        <v>0</v>
      </c>
      <c r="K251" s="240">
        <f t="shared" si="158"/>
        <v>0</v>
      </c>
      <c r="L251" s="333">
        <f t="shared" si="126"/>
        <v>0</v>
      </c>
      <c r="M251" s="240">
        <f t="shared" si="159"/>
        <v>0</v>
      </c>
      <c r="N251" s="209"/>
      <c r="O251" s="209"/>
      <c r="P251" s="209"/>
    </row>
    <row r="252" spans="1:52" s="26" customFormat="1" ht="21.75" customHeight="1" x14ac:dyDescent="0.3">
      <c r="A252" s="94" t="s">
        <v>24</v>
      </c>
      <c r="B252" s="117">
        <v>346</v>
      </c>
      <c r="C252" s="386">
        <f>C253</f>
        <v>0</v>
      </c>
      <c r="D252" s="386">
        <f>D253</f>
        <v>0</v>
      </c>
      <c r="E252" s="386">
        <f>E253</f>
        <v>0</v>
      </c>
      <c r="F252" s="379" t="e">
        <f t="shared" si="153"/>
        <v>#DIV/0!</v>
      </c>
      <c r="G252" s="386">
        <f>G253</f>
        <v>0</v>
      </c>
      <c r="H252" s="386">
        <f>H253</f>
        <v>0</v>
      </c>
      <c r="I252" s="386" t="e">
        <f t="shared" si="127"/>
        <v>#DIV/0!</v>
      </c>
      <c r="J252" s="333">
        <f t="shared" si="157"/>
        <v>0</v>
      </c>
      <c r="K252" s="240">
        <f t="shared" si="158"/>
        <v>0</v>
      </c>
      <c r="L252" s="333">
        <f t="shared" si="126"/>
        <v>0</v>
      </c>
      <c r="M252" s="240">
        <f t="shared" si="159"/>
        <v>0</v>
      </c>
      <c r="N252" s="212"/>
      <c r="O252" s="205"/>
      <c r="P252" s="20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  <c r="AB252" s="25"/>
      <c r="AC252" s="25"/>
      <c r="AD252" s="25"/>
      <c r="AE252" s="25"/>
      <c r="AF252" s="25"/>
      <c r="AG252" s="25"/>
      <c r="AH252" s="25"/>
      <c r="AI252" s="25"/>
      <c r="AJ252" s="25"/>
      <c r="AK252" s="25"/>
      <c r="AL252" s="25"/>
      <c r="AM252" s="25"/>
      <c r="AN252" s="25"/>
      <c r="AO252" s="25"/>
      <c r="AP252" s="25"/>
      <c r="AQ252" s="25"/>
      <c r="AR252" s="25"/>
      <c r="AS252" s="25"/>
      <c r="AT252" s="25"/>
      <c r="AU252" s="25"/>
      <c r="AV252" s="25"/>
      <c r="AW252" s="25"/>
      <c r="AX252" s="25"/>
      <c r="AY252" s="25"/>
      <c r="AZ252" s="25"/>
    </row>
    <row r="253" spans="1:52" s="32" customFormat="1" ht="39.75" customHeight="1" x14ac:dyDescent="0.3">
      <c r="A253" s="38" t="s">
        <v>76</v>
      </c>
      <c r="B253" s="177">
        <v>3460030</v>
      </c>
      <c r="C253" s="385"/>
      <c r="D253" s="373">
        <f>H253</f>
        <v>0</v>
      </c>
      <c r="E253" s="368">
        <f>C253-D253</f>
        <v>0</v>
      </c>
      <c r="F253" s="339" t="e">
        <f>D253/C253*100</f>
        <v>#DIV/0!</v>
      </c>
      <c r="G253" s="373">
        <f>H253</f>
        <v>0</v>
      </c>
      <c r="H253" s="373"/>
      <c r="I253" s="373" t="e">
        <f t="shared" si="127"/>
        <v>#DIV/0!</v>
      </c>
      <c r="J253" s="333">
        <f t="shared" si="157"/>
        <v>0</v>
      </c>
      <c r="K253" s="240">
        <f t="shared" si="158"/>
        <v>0</v>
      </c>
      <c r="L253" s="333">
        <f t="shared" si="126"/>
        <v>0</v>
      </c>
      <c r="M253" s="240">
        <f t="shared" si="159"/>
        <v>0</v>
      </c>
      <c r="N253" s="209"/>
      <c r="O253" s="209"/>
      <c r="P253" s="209"/>
    </row>
    <row r="254" spans="1:52" s="159" customFormat="1" ht="18.75" x14ac:dyDescent="0.3">
      <c r="A254" s="57" t="s">
        <v>89</v>
      </c>
      <c r="B254" s="124" t="s">
        <v>172</v>
      </c>
      <c r="C254" s="388">
        <f>C255+C259+C261</f>
        <v>0</v>
      </c>
      <c r="D254" s="388">
        <f>D255+D259+D261</f>
        <v>0</v>
      </c>
      <c r="E254" s="388">
        <f>E255+E259+E261</f>
        <v>0</v>
      </c>
      <c r="F254" s="389" t="e">
        <f t="shared" si="153"/>
        <v>#DIV/0!</v>
      </c>
      <c r="G254" s="388">
        <f>G255+G259+G261</f>
        <v>0</v>
      </c>
      <c r="H254" s="388">
        <f>H255+H259+H261</f>
        <v>0</v>
      </c>
      <c r="I254" s="388" t="e">
        <f t="shared" si="127"/>
        <v>#DIV/0!</v>
      </c>
      <c r="J254" s="333">
        <f t="shared" si="157"/>
        <v>0</v>
      </c>
      <c r="K254" s="240">
        <f t="shared" si="158"/>
        <v>0</v>
      </c>
      <c r="L254" s="333">
        <f t="shared" si="126"/>
        <v>0</v>
      </c>
      <c r="M254" s="240">
        <f t="shared" si="159"/>
        <v>0</v>
      </c>
      <c r="N254" s="205"/>
      <c r="O254" s="205"/>
      <c r="P254" s="20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  <c r="AB254" s="25"/>
      <c r="AC254" s="25"/>
      <c r="AD254" s="25"/>
      <c r="AE254" s="25"/>
      <c r="AF254" s="25"/>
      <c r="AG254" s="25"/>
      <c r="AH254" s="25"/>
      <c r="AI254" s="25"/>
      <c r="AJ254" s="25"/>
      <c r="AK254" s="25"/>
      <c r="AL254" s="25"/>
      <c r="AM254" s="25"/>
      <c r="AN254" s="25"/>
      <c r="AO254" s="25"/>
      <c r="AP254" s="25"/>
      <c r="AQ254" s="25"/>
      <c r="AR254" s="25"/>
      <c r="AS254" s="25"/>
      <c r="AT254" s="25"/>
      <c r="AU254" s="25"/>
      <c r="AV254" s="25"/>
      <c r="AW254" s="25"/>
      <c r="AX254" s="25"/>
      <c r="AY254" s="25"/>
      <c r="AZ254" s="25"/>
    </row>
    <row r="255" spans="1:52" s="26" customFormat="1" ht="32.25" customHeight="1" x14ac:dyDescent="0.3">
      <c r="A255" s="93" t="s">
        <v>15</v>
      </c>
      <c r="B255" s="117">
        <v>226</v>
      </c>
      <c r="C255" s="386">
        <f>SUM(C256:C258)</f>
        <v>0</v>
      </c>
      <c r="D255" s="386">
        <f>SUM(D256:D258)</f>
        <v>0</v>
      </c>
      <c r="E255" s="386">
        <f>SUM(E256:E258)</f>
        <v>0</v>
      </c>
      <c r="F255" s="379" t="e">
        <f t="shared" si="153"/>
        <v>#DIV/0!</v>
      </c>
      <c r="G255" s="386">
        <f>SUM(G256:G258)</f>
        <v>0</v>
      </c>
      <c r="H255" s="386">
        <f>SUM(H256:H258)</f>
        <v>0</v>
      </c>
      <c r="I255" s="386" t="e">
        <f t="shared" si="127"/>
        <v>#DIV/0!</v>
      </c>
      <c r="J255" s="333">
        <f t="shared" si="157"/>
        <v>0</v>
      </c>
      <c r="K255" s="240">
        <f t="shared" si="158"/>
        <v>0</v>
      </c>
      <c r="L255" s="333">
        <f t="shared" si="126"/>
        <v>0</v>
      </c>
      <c r="M255" s="240">
        <f t="shared" si="159"/>
        <v>0</v>
      </c>
      <c r="N255" s="212"/>
      <c r="O255" s="205"/>
      <c r="P255" s="20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  <c r="AB255" s="25"/>
      <c r="AC255" s="25"/>
      <c r="AD255" s="25"/>
      <c r="AE255" s="25"/>
      <c r="AF255" s="25"/>
      <c r="AG255" s="25"/>
      <c r="AH255" s="25"/>
      <c r="AI255" s="25"/>
      <c r="AJ255" s="25"/>
      <c r="AK255" s="25"/>
      <c r="AL255" s="25"/>
      <c r="AM255" s="25"/>
      <c r="AN255" s="25"/>
      <c r="AO255" s="25"/>
      <c r="AP255" s="25"/>
      <c r="AQ255" s="25"/>
      <c r="AR255" s="25"/>
      <c r="AS255" s="25"/>
      <c r="AT255" s="25"/>
      <c r="AU255" s="25"/>
      <c r="AV255" s="25"/>
      <c r="AW255" s="25"/>
      <c r="AX255" s="25"/>
      <c r="AY255" s="25"/>
      <c r="AZ255" s="25"/>
    </row>
    <row r="256" spans="1:52" s="32" customFormat="1" ht="48" customHeight="1" x14ac:dyDescent="0.3">
      <c r="A256" s="60" t="s">
        <v>118</v>
      </c>
      <c r="B256" s="177">
        <v>2260019</v>
      </c>
      <c r="C256" s="385"/>
      <c r="D256" s="373">
        <f t="shared" ref="D256:D258" si="163">H256</f>
        <v>0</v>
      </c>
      <c r="E256" s="368">
        <f t="shared" ref="E256:E258" si="164">C256-D256</f>
        <v>0</v>
      </c>
      <c r="F256" s="339" t="e">
        <f t="shared" si="153"/>
        <v>#DIV/0!</v>
      </c>
      <c r="G256" s="373">
        <f t="shared" ref="G256:G258" si="165">H256</f>
        <v>0</v>
      </c>
      <c r="H256" s="373"/>
      <c r="I256" s="373" t="e">
        <f t="shared" si="127"/>
        <v>#DIV/0!</v>
      </c>
      <c r="J256" s="333">
        <f t="shared" si="157"/>
        <v>0</v>
      </c>
      <c r="K256" s="240">
        <f t="shared" si="158"/>
        <v>0</v>
      </c>
      <c r="L256" s="333">
        <f t="shared" si="126"/>
        <v>0</v>
      </c>
      <c r="M256" s="240">
        <f t="shared" si="159"/>
        <v>0</v>
      </c>
      <c r="N256" s="209"/>
      <c r="O256" s="209"/>
      <c r="P256" s="209"/>
    </row>
    <row r="257" spans="1:52" s="32" customFormat="1" ht="54" customHeight="1" x14ac:dyDescent="0.3">
      <c r="A257" s="38" t="s">
        <v>119</v>
      </c>
      <c r="B257" s="177">
        <v>2260050</v>
      </c>
      <c r="C257" s="385"/>
      <c r="D257" s="373">
        <f t="shared" si="163"/>
        <v>0</v>
      </c>
      <c r="E257" s="368">
        <f t="shared" si="164"/>
        <v>0</v>
      </c>
      <c r="F257" s="339" t="e">
        <f t="shared" si="153"/>
        <v>#DIV/0!</v>
      </c>
      <c r="G257" s="373">
        <f t="shared" si="165"/>
        <v>0</v>
      </c>
      <c r="H257" s="373"/>
      <c r="I257" s="373" t="e">
        <f t="shared" si="127"/>
        <v>#DIV/0!</v>
      </c>
      <c r="J257" s="333">
        <f t="shared" si="157"/>
        <v>0</v>
      </c>
      <c r="K257" s="240">
        <f t="shared" si="158"/>
        <v>0</v>
      </c>
      <c r="L257" s="333">
        <f t="shared" si="126"/>
        <v>0</v>
      </c>
      <c r="M257" s="240">
        <f t="shared" si="159"/>
        <v>0</v>
      </c>
      <c r="N257" s="209"/>
      <c r="O257" s="209"/>
      <c r="P257" s="209"/>
    </row>
    <row r="258" spans="1:52" s="32" customFormat="1" ht="19.5" customHeight="1" x14ac:dyDescent="0.3">
      <c r="A258" s="38" t="s">
        <v>122</v>
      </c>
      <c r="B258" s="177">
        <v>2260382</v>
      </c>
      <c r="C258" s="387"/>
      <c r="D258" s="373">
        <f t="shared" si="163"/>
        <v>0</v>
      </c>
      <c r="E258" s="368">
        <f t="shared" si="164"/>
        <v>0</v>
      </c>
      <c r="F258" s="339" t="e">
        <f t="shared" si="153"/>
        <v>#DIV/0!</v>
      </c>
      <c r="G258" s="373">
        <f t="shared" si="165"/>
        <v>0</v>
      </c>
      <c r="H258" s="373"/>
      <c r="I258" s="373" t="e">
        <f t="shared" si="127"/>
        <v>#DIV/0!</v>
      </c>
      <c r="J258" s="333">
        <f t="shared" si="157"/>
        <v>0</v>
      </c>
      <c r="K258" s="240">
        <f t="shared" si="158"/>
        <v>0</v>
      </c>
      <c r="L258" s="333">
        <f t="shared" si="126"/>
        <v>0</v>
      </c>
      <c r="M258" s="240">
        <f t="shared" si="159"/>
        <v>0</v>
      </c>
      <c r="N258" s="209"/>
      <c r="O258" s="209"/>
      <c r="P258" s="209"/>
    </row>
    <row r="259" spans="1:52" s="26" customFormat="1" ht="24.75" customHeight="1" x14ac:dyDescent="0.3">
      <c r="A259" s="94" t="s">
        <v>19</v>
      </c>
      <c r="B259" s="117">
        <v>310</v>
      </c>
      <c r="C259" s="386">
        <f>C260</f>
        <v>0</v>
      </c>
      <c r="D259" s="386">
        <f>D260</f>
        <v>0</v>
      </c>
      <c r="E259" s="386">
        <f>E260</f>
        <v>0</v>
      </c>
      <c r="F259" s="379" t="e">
        <f t="shared" si="153"/>
        <v>#DIV/0!</v>
      </c>
      <c r="G259" s="386">
        <f>G260</f>
        <v>0</v>
      </c>
      <c r="H259" s="386">
        <f>H260</f>
        <v>0</v>
      </c>
      <c r="I259" s="386" t="e">
        <f t="shared" si="127"/>
        <v>#DIV/0!</v>
      </c>
      <c r="J259" s="333">
        <f t="shared" si="157"/>
        <v>0</v>
      </c>
      <c r="K259" s="240">
        <f t="shared" si="158"/>
        <v>0</v>
      </c>
      <c r="L259" s="333">
        <f t="shared" si="126"/>
        <v>0</v>
      </c>
      <c r="M259" s="240">
        <f t="shared" si="159"/>
        <v>0</v>
      </c>
      <c r="N259" s="212"/>
      <c r="O259" s="205"/>
      <c r="P259" s="20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  <c r="AC259" s="25"/>
      <c r="AD259" s="25"/>
      <c r="AE259" s="25"/>
      <c r="AF259" s="25"/>
      <c r="AG259" s="25"/>
      <c r="AH259" s="25"/>
      <c r="AI259" s="25"/>
      <c r="AJ259" s="25"/>
      <c r="AK259" s="25"/>
      <c r="AL259" s="25"/>
      <c r="AM259" s="25"/>
      <c r="AN259" s="25"/>
      <c r="AO259" s="25"/>
      <c r="AP259" s="25"/>
      <c r="AQ259" s="25"/>
      <c r="AR259" s="25"/>
      <c r="AS259" s="25"/>
      <c r="AT259" s="25"/>
      <c r="AU259" s="25"/>
      <c r="AV259" s="25"/>
      <c r="AW259" s="25"/>
      <c r="AX259" s="25"/>
      <c r="AY259" s="25"/>
      <c r="AZ259" s="25"/>
    </row>
    <row r="260" spans="1:52" s="32" customFormat="1" ht="18.75" customHeight="1" x14ac:dyDescent="0.3">
      <c r="A260" s="38" t="s">
        <v>121</v>
      </c>
      <c r="B260" s="177">
        <v>3100267</v>
      </c>
      <c r="C260" s="385"/>
      <c r="D260" s="373">
        <f>H260</f>
        <v>0</v>
      </c>
      <c r="E260" s="368">
        <f>C260-D260</f>
        <v>0</v>
      </c>
      <c r="F260" s="339" t="e">
        <f>D260/C260*100</f>
        <v>#DIV/0!</v>
      </c>
      <c r="G260" s="373">
        <f>H260</f>
        <v>0</v>
      </c>
      <c r="H260" s="373"/>
      <c r="I260" s="373" t="e">
        <f t="shared" si="127"/>
        <v>#DIV/0!</v>
      </c>
      <c r="J260" s="333">
        <f t="shared" si="157"/>
        <v>0</v>
      </c>
      <c r="K260" s="240">
        <f t="shared" si="158"/>
        <v>0</v>
      </c>
      <c r="L260" s="333">
        <f t="shared" si="126"/>
        <v>0</v>
      </c>
      <c r="M260" s="240">
        <f t="shared" si="159"/>
        <v>0</v>
      </c>
      <c r="N260" s="209"/>
      <c r="O260" s="209"/>
      <c r="P260" s="209"/>
    </row>
    <row r="261" spans="1:52" s="26" customFormat="1" ht="21.75" customHeight="1" x14ac:dyDescent="0.3">
      <c r="A261" s="94" t="s">
        <v>24</v>
      </c>
      <c r="B261" s="117">
        <v>346</v>
      </c>
      <c r="C261" s="386">
        <f>C262</f>
        <v>0</v>
      </c>
      <c r="D261" s="386">
        <f>D262</f>
        <v>0</v>
      </c>
      <c r="E261" s="386">
        <f>E262</f>
        <v>0</v>
      </c>
      <c r="F261" s="379" t="e">
        <f t="shared" si="153"/>
        <v>#DIV/0!</v>
      </c>
      <c r="G261" s="386">
        <f>G262</f>
        <v>0</v>
      </c>
      <c r="H261" s="386">
        <f>H262</f>
        <v>0</v>
      </c>
      <c r="I261" s="386" t="e">
        <f t="shared" si="127"/>
        <v>#DIV/0!</v>
      </c>
      <c r="J261" s="333">
        <f t="shared" si="157"/>
        <v>0</v>
      </c>
      <c r="K261" s="240">
        <f t="shared" si="158"/>
        <v>0</v>
      </c>
      <c r="L261" s="333">
        <f t="shared" si="126"/>
        <v>0</v>
      </c>
      <c r="M261" s="240">
        <f t="shared" si="159"/>
        <v>0</v>
      </c>
      <c r="N261" s="212"/>
      <c r="O261" s="205"/>
      <c r="P261" s="20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25"/>
      <c r="AE261" s="25"/>
      <c r="AF261" s="25"/>
      <c r="AG261" s="25"/>
      <c r="AH261" s="25"/>
      <c r="AI261" s="25"/>
      <c r="AJ261" s="25"/>
      <c r="AK261" s="25"/>
      <c r="AL261" s="25"/>
      <c r="AM261" s="25"/>
      <c r="AN261" s="25"/>
      <c r="AO261" s="25"/>
      <c r="AP261" s="25"/>
      <c r="AQ261" s="25"/>
      <c r="AR261" s="25"/>
      <c r="AS261" s="25"/>
      <c r="AT261" s="25"/>
      <c r="AU261" s="25"/>
      <c r="AV261" s="25"/>
      <c r="AW261" s="25"/>
      <c r="AX261" s="25"/>
      <c r="AY261" s="25"/>
      <c r="AZ261" s="25"/>
    </row>
    <row r="262" spans="1:52" s="32" customFormat="1" ht="21.75" customHeight="1" x14ac:dyDescent="0.3">
      <c r="A262" s="38" t="s">
        <v>76</v>
      </c>
      <c r="B262" s="177">
        <v>3460030</v>
      </c>
      <c r="C262" s="385"/>
      <c r="D262" s="373">
        <f>H262</f>
        <v>0</v>
      </c>
      <c r="E262" s="368">
        <f>C262-D262</f>
        <v>0</v>
      </c>
      <c r="F262" s="339" t="e">
        <f>D262/C262*100</f>
        <v>#DIV/0!</v>
      </c>
      <c r="G262" s="373">
        <f>H262</f>
        <v>0</v>
      </c>
      <c r="H262" s="373"/>
      <c r="I262" s="373" t="e">
        <f t="shared" si="127"/>
        <v>#DIV/0!</v>
      </c>
      <c r="J262" s="333">
        <f t="shared" si="157"/>
        <v>0</v>
      </c>
      <c r="K262" s="240">
        <f t="shared" si="158"/>
        <v>0</v>
      </c>
      <c r="L262" s="333">
        <f t="shared" si="126"/>
        <v>0</v>
      </c>
      <c r="M262" s="240">
        <f t="shared" si="159"/>
        <v>0</v>
      </c>
      <c r="N262" s="209"/>
      <c r="O262" s="209"/>
      <c r="P262" s="209"/>
    </row>
    <row r="263" spans="1:52" s="32" customFormat="1" ht="77.25" customHeight="1" x14ac:dyDescent="0.3">
      <c r="A263" s="281" t="s">
        <v>239</v>
      </c>
      <c r="B263" s="282" t="s">
        <v>253</v>
      </c>
      <c r="C263" s="384">
        <f t="shared" ref="C263:H264" si="166">C264</f>
        <v>0</v>
      </c>
      <c r="D263" s="384">
        <f t="shared" si="166"/>
        <v>0</v>
      </c>
      <c r="E263" s="384">
        <f t="shared" si="166"/>
        <v>0</v>
      </c>
      <c r="F263" s="384" t="e">
        <f t="shared" si="166"/>
        <v>#DIV/0!</v>
      </c>
      <c r="G263" s="384">
        <f t="shared" si="166"/>
        <v>0</v>
      </c>
      <c r="H263" s="384">
        <f t="shared" si="166"/>
        <v>0</v>
      </c>
      <c r="I263" s="384" t="e">
        <f t="shared" si="127"/>
        <v>#DIV/0!</v>
      </c>
      <c r="J263" s="333"/>
      <c r="K263" s="240"/>
      <c r="L263" s="333">
        <f t="shared" si="126"/>
        <v>0</v>
      </c>
      <c r="M263" s="240"/>
      <c r="N263" s="209"/>
      <c r="O263" s="209"/>
      <c r="P263" s="209"/>
    </row>
    <row r="264" spans="1:52" s="32" customFormat="1" ht="21.75" customHeight="1" x14ac:dyDescent="0.3">
      <c r="A264" s="283" t="s">
        <v>15</v>
      </c>
      <c r="B264" s="284" t="s">
        <v>107</v>
      </c>
      <c r="C264" s="383">
        <f t="shared" si="166"/>
        <v>0</v>
      </c>
      <c r="D264" s="383">
        <f t="shared" si="166"/>
        <v>0</v>
      </c>
      <c r="E264" s="383">
        <f t="shared" si="166"/>
        <v>0</v>
      </c>
      <c r="F264" s="383" t="e">
        <f t="shared" si="166"/>
        <v>#DIV/0!</v>
      </c>
      <c r="G264" s="383">
        <f t="shared" si="166"/>
        <v>0</v>
      </c>
      <c r="H264" s="383">
        <f t="shared" si="166"/>
        <v>0</v>
      </c>
      <c r="I264" s="383" t="e">
        <f t="shared" si="127"/>
        <v>#DIV/0!</v>
      </c>
      <c r="J264" s="333"/>
      <c r="K264" s="240"/>
      <c r="L264" s="333">
        <f t="shared" si="126"/>
        <v>0</v>
      </c>
      <c r="M264" s="240"/>
      <c r="N264" s="209"/>
      <c r="O264" s="209"/>
      <c r="P264" s="209"/>
    </row>
    <row r="265" spans="1:52" s="32" customFormat="1" ht="81.75" customHeight="1" x14ac:dyDescent="0.3">
      <c r="A265" s="58" t="s">
        <v>240</v>
      </c>
      <c r="B265" s="285">
        <v>2260056</v>
      </c>
      <c r="C265" s="382"/>
      <c r="D265" s="381">
        <f>H265</f>
        <v>0</v>
      </c>
      <c r="E265" s="368">
        <f>C265-D265</f>
        <v>0</v>
      </c>
      <c r="F265" s="339" t="e">
        <f>D265/C265*100</f>
        <v>#DIV/0!</v>
      </c>
      <c r="G265" s="381">
        <f>H265</f>
        <v>0</v>
      </c>
      <c r="H265" s="381"/>
      <c r="I265" s="373" t="e">
        <f t="shared" si="127"/>
        <v>#DIV/0!</v>
      </c>
      <c r="J265" s="333"/>
      <c r="K265" s="240"/>
      <c r="L265" s="333">
        <f t="shared" si="126"/>
        <v>0</v>
      </c>
      <c r="M265" s="240"/>
      <c r="N265" s="209"/>
      <c r="O265" s="209"/>
      <c r="P265" s="209"/>
    </row>
    <row r="266" spans="1:52" s="63" customFormat="1" ht="60.75" customHeight="1" x14ac:dyDescent="0.3">
      <c r="A266" s="102" t="s">
        <v>129</v>
      </c>
      <c r="B266" s="123" t="s">
        <v>252</v>
      </c>
      <c r="C266" s="377">
        <f>C269+C267</f>
        <v>0</v>
      </c>
      <c r="D266" s="377">
        <f>D269+D267</f>
        <v>0</v>
      </c>
      <c r="E266" s="377">
        <f>E269+E267</f>
        <v>0</v>
      </c>
      <c r="F266" s="375" t="e">
        <f t="shared" ref="F266:F279" si="167">D266/C266*100</f>
        <v>#DIV/0!</v>
      </c>
      <c r="G266" s="377">
        <f>G269+G267</f>
        <v>0</v>
      </c>
      <c r="H266" s="377">
        <f>H269+H267</f>
        <v>0</v>
      </c>
      <c r="I266" s="377" t="e">
        <f t="shared" si="127"/>
        <v>#DIV/0!</v>
      </c>
      <c r="J266" s="333">
        <f>G266-H266</f>
        <v>0</v>
      </c>
      <c r="K266" s="240">
        <f>C266</f>
        <v>0</v>
      </c>
      <c r="L266" s="333">
        <f t="shared" si="126"/>
        <v>0</v>
      </c>
      <c r="M266" s="240">
        <f>K266-L266</f>
        <v>0</v>
      </c>
      <c r="N266" s="235"/>
      <c r="O266" s="235"/>
      <c r="P266" s="23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  <c r="AB266" s="25"/>
      <c r="AC266" s="25"/>
      <c r="AD266" s="25"/>
      <c r="AE266" s="25"/>
      <c r="AF266" s="25"/>
      <c r="AG266" s="25"/>
      <c r="AH266" s="25"/>
      <c r="AI266" s="25"/>
      <c r="AJ266" s="25"/>
      <c r="AK266" s="25"/>
      <c r="AL266" s="25"/>
      <c r="AM266" s="25"/>
      <c r="AN266" s="25"/>
      <c r="AO266" s="25"/>
      <c r="AP266" s="25"/>
      <c r="AQ266" s="25"/>
      <c r="AR266" s="25"/>
      <c r="AS266" s="25"/>
      <c r="AT266" s="25"/>
      <c r="AU266" s="25"/>
      <c r="AV266" s="25"/>
      <c r="AW266" s="25"/>
      <c r="AX266" s="25"/>
      <c r="AY266" s="25"/>
      <c r="AZ266" s="25"/>
    </row>
    <row r="267" spans="1:52" s="63" customFormat="1" ht="44.25" customHeight="1" x14ac:dyDescent="0.3">
      <c r="A267" s="93" t="s">
        <v>19</v>
      </c>
      <c r="B267" s="134" t="s">
        <v>110</v>
      </c>
      <c r="C267" s="378">
        <f>SUM(C268:C268)</f>
        <v>0</v>
      </c>
      <c r="D267" s="378">
        <f>SUM(D268:D268)</f>
        <v>0</v>
      </c>
      <c r="E267" s="378">
        <f>SUM(E268:E268)</f>
        <v>0</v>
      </c>
      <c r="F267" s="379" t="e">
        <f t="shared" si="167"/>
        <v>#DIV/0!</v>
      </c>
      <c r="G267" s="378">
        <f>SUM(G268:G268)</f>
        <v>0</v>
      </c>
      <c r="H267" s="378">
        <f>SUM(H268:H268)</f>
        <v>0</v>
      </c>
      <c r="I267" s="378" t="e">
        <f t="shared" si="127"/>
        <v>#DIV/0!</v>
      </c>
      <c r="J267" s="333">
        <f>G267-H267</f>
        <v>0</v>
      </c>
      <c r="K267" s="240">
        <f>C267</f>
        <v>0</v>
      </c>
      <c r="L267" s="333">
        <f t="shared" si="126"/>
        <v>0</v>
      </c>
      <c r="M267" s="240">
        <f>K267-L267</f>
        <v>0</v>
      </c>
      <c r="N267" s="212"/>
      <c r="O267" s="212"/>
      <c r="P267" s="20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  <c r="AB267" s="25"/>
      <c r="AC267" s="25"/>
      <c r="AD267" s="25"/>
      <c r="AE267" s="25"/>
      <c r="AF267" s="25"/>
      <c r="AG267" s="25"/>
      <c r="AH267" s="25"/>
      <c r="AI267" s="25"/>
      <c r="AJ267" s="25"/>
      <c r="AK267" s="25"/>
      <c r="AL267" s="25"/>
      <c r="AM267" s="25"/>
      <c r="AN267" s="25"/>
      <c r="AO267" s="25"/>
      <c r="AP267" s="25"/>
      <c r="AQ267" s="25"/>
      <c r="AR267" s="25"/>
      <c r="AS267" s="25"/>
      <c r="AT267" s="25"/>
      <c r="AU267" s="25"/>
      <c r="AV267" s="25"/>
      <c r="AW267" s="25"/>
      <c r="AX267" s="25"/>
      <c r="AY267" s="25"/>
      <c r="AZ267" s="25"/>
    </row>
    <row r="268" spans="1:52" s="32" customFormat="1" ht="44.25" customHeight="1" x14ac:dyDescent="0.3">
      <c r="A268" s="64" t="s">
        <v>121</v>
      </c>
      <c r="B268" s="184" t="s">
        <v>256</v>
      </c>
      <c r="C268" s="380"/>
      <c r="D268" s="373">
        <f t="shared" ref="D268" si="168">H268</f>
        <v>0</v>
      </c>
      <c r="E268" s="368">
        <f t="shared" ref="E268" si="169">C268-D268</f>
        <v>0</v>
      </c>
      <c r="F268" s="339" t="e">
        <f t="shared" si="167"/>
        <v>#DIV/0!</v>
      </c>
      <c r="G268" s="373">
        <f t="shared" ref="G268" si="170">H268</f>
        <v>0</v>
      </c>
      <c r="H268" s="373"/>
      <c r="I268" s="373" t="e">
        <f t="shared" si="127"/>
        <v>#DIV/0!</v>
      </c>
      <c r="J268" s="333"/>
      <c r="K268" s="240"/>
      <c r="L268" s="333">
        <f t="shared" ref="L268:L279" si="171">H268-D268</f>
        <v>0</v>
      </c>
      <c r="M268" s="240"/>
      <c r="N268" s="209"/>
      <c r="O268" s="209"/>
      <c r="P268" s="209"/>
    </row>
    <row r="269" spans="1:52" s="26" customFormat="1" ht="44.25" customHeight="1" x14ac:dyDescent="0.3">
      <c r="A269" s="93" t="s">
        <v>24</v>
      </c>
      <c r="B269" s="134" t="s">
        <v>130</v>
      </c>
      <c r="C269" s="378">
        <f>C270</f>
        <v>0</v>
      </c>
      <c r="D269" s="378">
        <f>D270</f>
        <v>0</v>
      </c>
      <c r="E269" s="378">
        <f>E270</f>
        <v>0</v>
      </c>
      <c r="F269" s="379" t="e">
        <f t="shared" si="167"/>
        <v>#DIV/0!</v>
      </c>
      <c r="G269" s="378">
        <f>G270</f>
        <v>0</v>
      </c>
      <c r="H269" s="378">
        <f>H270</f>
        <v>0</v>
      </c>
      <c r="I269" s="378" t="e">
        <f t="shared" ref="I269:I303" si="172">H269/G269*100</f>
        <v>#DIV/0!</v>
      </c>
      <c r="J269" s="333">
        <f>G269-H269</f>
        <v>0</v>
      </c>
      <c r="K269" s="240">
        <f>C269</f>
        <v>0</v>
      </c>
      <c r="L269" s="333">
        <f t="shared" si="171"/>
        <v>0</v>
      </c>
      <c r="M269" s="240">
        <f>K269-L269</f>
        <v>0</v>
      </c>
      <c r="N269" s="212"/>
      <c r="O269" s="212"/>
      <c r="P269" s="212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25"/>
      <c r="AE269" s="25"/>
      <c r="AF269" s="25"/>
      <c r="AG269" s="25"/>
      <c r="AH269" s="25"/>
      <c r="AI269" s="25"/>
      <c r="AJ269" s="25"/>
      <c r="AK269" s="25"/>
      <c r="AL269" s="25"/>
      <c r="AM269" s="25"/>
      <c r="AN269" s="25"/>
      <c r="AO269" s="25"/>
      <c r="AP269" s="25"/>
      <c r="AQ269" s="25"/>
      <c r="AR269" s="25"/>
      <c r="AS269" s="25"/>
      <c r="AT269" s="25"/>
      <c r="AU269" s="25"/>
      <c r="AV269" s="25"/>
      <c r="AW269" s="25"/>
      <c r="AX269" s="25"/>
      <c r="AY269" s="25"/>
      <c r="AZ269" s="25"/>
    </row>
    <row r="270" spans="1:52" s="33" customFormat="1" ht="50.25" customHeight="1" x14ac:dyDescent="0.3">
      <c r="A270" s="132" t="s">
        <v>131</v>
      </c>
      <c r="B270" s="185">
        <v>3460012</v>
      </c>
      <c r="C270" s="374"/>
      <c r="D270" s="373">
        <f>H270</f>
        <v>0</v>
      </c>
      <c r="E270" s="373">
        <f>C270-D270</f>
        <v>0</v>
      </c>
      <c r="F270" s="339" t="e">
        <f>D270/C270*100</f>
        <v>#DIV/0!</v>
      </c>
      <c r="G270" s="373">
        <f>H270</f>
        <v>0</v>
      </c>
      <c r="H270" s="373"/>
      <c r="I270" s="373" t="e">
        <f t="shared" si="172"/>
        <v>#DIV/0!</v>
      </c>
      <c r="J270" s="333">
        <f>G270-H270</f>
        <v>0</v>
      </c>
      <c r="K270" s="240">
        <f>C270</f>
        <v>0</v>
      </c>
      <c r="L270" s="333">
        <f t="shared" si="171"/>
        <v>0</v>
      </c>
      <c r="M270" s="240">
        <f>K270-L270</f>
        <v>0</v>
      </c>
      <c r="N270" s="209"/>
      <c r="O270" s="209"/>
      <c r="P270" s="209"/>
      <c r="Q270" s="32"/>
      <c r="R270" s="32"/>
      <c r="S270" s="32"/>
      <c r="T270" s="32"/>
      <c r="U270" s="32"/>
      <c r="V270" s="32"/>
      <c r="W270" s="32"/>
      <c r="X270" s="32"/>
      <c r="Y270" s="32"/>
      <c r="Z270" s="32"/>
      <c r="AA270" s="32"/>
      <c r="AB270" s="32"/>
      <c r="AC270" s="32"/>
      <c r="AD270" s="32"/>
      <c r="AE270" s="32"/>
      <c r="AF270" s="32"/>
      <c r="AG270" s="32"/>
      <c r="AH270" s="32"/>
      <c r="AI270" s="32"/>
      <c r="AJ270" s="32"/>
      <c r="AK270" s="32"/>
      <c r="AL270" s="32"/>
      <c r="AM270" s="32"/>
      <c r="AN270" s="32"/>
      <c r="AO270" s="32"/>
      <c r="AP270" s="32"/>
      <c r="AQ270" s="32"/>
      <c r="AR270" s="32"/>
      <c r="AS270" s="32"/>
      <c r="AT270" s="32"/>
      <c r="AU270" s="32"/>
      <c r="AV270" s="32"/>
      <c r="AW270" s="32"/>
      <c r="AX270" s="32"/>
      <c r="AY270" s="32"/>
      <c r="AZ270" s="32"/>
    </row>
    <row r="271" spans="1:52" s="33" customFormat="1" ht="50.25" customHeight="1" x14ac:dyDescent="0.3">
      <c r="A271" s="278" t="s">
        <v>233</v>
      </c>
      <c r="B271" s="287" t="s">
        <v>232</v>
      </c>
      <c r="C271" s="376">
        <f>SUM(C272)</f>
        <v>0</v>
      </c>
      <c r="D271" s="376">
        <f>SUM(D272)</f>
        <v>0</v>
      </c>
      <c r="E271" s="376">
        <f>SUM(E272)</f>
        <v>0</v>
      </c>
      <c r="F271" s="375" t="e">
        <f t="shared" si="167"/>
        <v>#DIV/0!</v>
      </c>
      <c r="G271" s="484">
        <f>SUM(G272)</f>
        <v>0</v>
      </c>
      <c r="H271" s="484">
        <f>SUM(H272)</f>
        <v>0</v>
      </c>
      <c r="I271" s="377" t="e">
        <f t="shared" si="172"/>
        <v>#DIV/0!</v>
      </c>
      <c r="J271" s="333"/>
      <c r="K271" s="240"/>
      <c r="L271" s="333">
        <f t="shared" si="171"/>
        <v>0</v>
      </c>
      <c r="M271" s="240"/>
      <c r="N271" s="209"/>
      <c r="O271" s="209"/>
      <c r="P271" s="209"/>
      <c r="Q271" s="32"/>
      <c r="R271" s="32"/>
      <c r="S271" s="32"/>
      <c r="T271" s="32"/>
      <c r="U271" s="32"/>
      <c r="V271" s="32"/>
      <c r="W271" s="32"/>
      <c r="X271" s="32"/>
      <c r="Y271" s="32"/>
      <c r="Z271" s="32"/>
      <c r="AA271" s="32"/>
      <c r="AB271" s="32"/>
      <c r="AC271" s="32"/>
      <c r="AD271" s="32"/>
      <c r="AE271" s="32"/>
      <c r="AF271" s="32"/>
      <c r="AG271" s="32"/>
      <c r="AH271" s="32"/>
      <c r="AI271" s="32"/>
      <c r="AJ271" s="32"/>
      <c r="AK271" s="32"/>
      <c r="AL271" s="32"/>
      <c r="AM271" s="32"/>
      <c r="AN271" s="32"/>
      <c r="AO271" s="32"/>
      <c r="AP271" s="32"/>
      <c r="AQ271" s="32"/>
      <c r="AR271" s="32"/>
      <c r="AS271" s="32"/>
      <c r="AT271" s="32"/>
      <c r="AU271" s="32"/>
      <c r="AV271" s="32"/>
      <c r="AW271" s="32"/>
      <c r="AX271" s="32"/>
      <c r="AY271" s="32"/>
      <c r="AZ271" s="32"/>
    </row>
    <row r="272" spans="1:52" s="33" customFormat="1" ht="33.75" customHeight="1" x14ac:dyDescent="0.3">
      <c r="A272" s="132" t="s">
        <v>231</v>
      </c>
      <c r="B272" s="185">
        <v>2250110</v>
      </c>
      <c r="C272" s="374"/>
      <c r="D272" s="373">
        <f>H272</f>
        <v>0</v>
      </c>
      <c r="E272" s="373">
        <f>C272-D272</f>
        <v>0</v>
      </c>
      <c r="F272" s="339" t="e">
        <f>D272/C272*100</f>
        <v>#DIV/0!</v>
      </c>
      <c r="G272" s="373">
        <f>H272</f>
        <v>0</v>
      </c>
      <c r="H272" s="373"/>
      <c r="I272" s="373" t="e">
        <f t="shared" si="172"/>
        <v>#DIV/0!</v>
      </c>
      <c r="J272" s="333"/>
      <c r="K272" s="240"/>
      <c r="L272" s="333">
        <f t="shared" si="171"/>
        <v>0</v>
      </c>
      <c r="M272" s="240"/>
      <c r="N272" s="209"/>
      <c r="O272" s="209"/>
      <c r="P272" s="209"/>
      <c r="Q272" s="32"/>
      <c r="R272" s="32"/>
      <c r="S272" s="32"/>
      <c r="T272" s="32"/>
      <c r="U272" s="32"/>
      <c r="V272" s="32"/>
      <c r="W272" s="32"/>
      <c r="X272" s="32"/>
      <c r="Y272" s="32"/>
      <c r="Z272" s="32"/>
      <c r="AA272" s="32"/>
      <c r="AB272" s="32"/>
      <c r="AC272" s="32"/>
      <c r="AD272" s="32"/>
      <c r="AE272" s="32"/>
      <c r="AF272" s="32"/>
      <c r="AG272" s="32"/>
      <c r="AH272" s="32"/>
      <c r="AI272" s="32"/>
      <c r="AJ272" s="32"/>
      <c r="AK272" s="32"/>
      <c r="AL272" s="32"/>
      <c r="AM272" s="32"/>
      <c r="AN272" s="32"/>
      <c r="AO272" s="32"/>
      <c r="AP272" s="32"/>
      <c r="AQ272" s="32"/>
      <c r="AR272" s="32"/>
      <c r="AS272" s="32"/>
      <c r="AT272" s="32"/>
      <c r="AU272" s="32"/>
      <c r="AV272" s="32"/>
      <c r="AW272" s="32"/>
      <c r="AX272" s="32"/>
      <c r="AY272" s="32"/>
      <c r="AZ272" s="32"/>
    </row>
    <row r="273" spans="1:52" s="33" customFormat="1" ht="47.25" customHeight="1" x14ac:dyDescent="0.3">
      <c r="A273" s="289" t="s">
        <v>258</v>
      </c>
      <c r="B273" s="287" t="s">
        <v>259</v>
      </c>
      <c r="C273" s="376">
        <f>C274+C275+C276</f>
        <v>0</v>
      </c>
      <c r="D273" s="376">
        <f t="shared" ref="D273:H273" si="173">D274+D275+D276</f>
        <v>0</v>
      </c>
      <c r="E273" s="376">
        <f t="shared" si="173"/>
        <v>0</v>
      </c>
      <c r="F273" s="376" t="e">
        <f t="shared" si="173"/>
        <v>#DIV/0!</v>
      </c>
      <c r="G273" s="376">
        <f t="shared" si="173"/>
        <v>0</v>
      </c>
      <c r="H273" s="376">
        <f t="shared" si="173"/>
        <v>0</v>
      </c>
      <c r="I273" s="376" t="e">
        <f t="shared" si="172"/>
        <v>#DIV/0!</v>
      </c>
      <c r="J273" s="333"/>
      <c r="K273" s="240"/>
      <c r="L273" s="333">
        <f t="shared" si="171"/>
        <v>0</v>
      </c>
      <c r="M273" s="240"/>
      <c r="N273" s="209"/>
      <c r="O273" s="209"/>
      <c r="P273" s="209"/>
      <c r="Q273" s="32"/>
      <c r="R273" s="32"/>
      <c r="S273" s="32"/>
      <c r="T273" s="32"/>
      <c r="U273" s="32"/>
      <c r="V273" s="32"/>
      <c r="W273" s="32"/>
      <c r="X273" s="32"/>
      <c r="Y273" s="32"/>
      <c r="Z273" s="32"/>
      <c r="AA273" s="32"/>
      <c r="AB273" s="32"/>
      <c r="AC273" s="32"/>
      <c r="AD273" s="32"/>
      <c r="AE273" s="32"/>
      <c r="AF273" s="32"/>
      <c r="AG273" s="32"/>
      <c r="AH273" s="32"/>
      <c r="AI273" s="32"/>
      <c r="AJ273" s="32"/>
      <c r="AK273" s="32"/>
      <c r="AL273" s="32"/>
      <c r="AM273" s="32"/>
      <c r="AN273" s="32"/>
      <c r="AO273" s="32"/>
      <c r="AP273" s="32"/>
      <c r="AQ273" s="32"/>
      <c r="AR273" s="32"/>
      <c r="AS273" s="32"/>
      <c r="AT273" s="32"/>
      <c r="AU273" s="32"/>
      <c r="AV273" s="32"/>
      <c r="AW273" s="32"/>
      <c r="AX273" s="32"/>
      <c r="AY273" s="32"/>
      <c r="AZ273" s="32"/>
    </row>
    <row r="274" spans="1:52" s="33" customFormat="1" ht="33.75" customHeight="1" x14ac:dyDescent="0.3">
      <c r="A274" s="132" t="s">
        <v>165</v>
      </c>
      <c r="B274" s="185">
        <v>2411000</v>
      </c>
      <c r="C274" s="374"/>
      <c r="D274" s="373">
        <f t="shared" ref="D274:D276" si="174">H274</f>
        <v>0</v>
      </c>
      <c r="E274" s="373">
        <f t="shared" ref="E274:E276" si="175">C274-D274</f>
        <v>0</v>
      </c>
      <c r="F274" s="339" t="e">
        <f t="shared" ref="F274:F276" si="176">D274/C274*100</f>
        <v>#DIV/0!</v>
      </c>
      <c r="G274" s="373">
        <f t="shared" ref="G274:G276" si="177">H274</f>
        <v>0</v>
      </c>
      <c r="H274" s="373"/>
      <c r="I274" s="373" t="e">
        <f t="shared" si="172"/>
        <v>#DIV/0!</v>
      </c>
      <c r="J274" s="333"/>
      <c r="K274" s="240"/>
      <c r="L274" s="333">
        <f t="shared" si="171"/>
        <v>0</v>
      </c>
      <c r="M274" s="240"/>
      <c r="N274" s="209"/>
      <c r="O274" s="209"/>
      <c r="P274" s="209"/>
      <c r="Q274" s="32"/>
      <c r="R274" s="32"/>
      <c r="S274" s="32"/>
      <c r="T274" s="32"/>
      <c r="U274" s="32"/>
      <c r="V274" s="32"/>
      <c r="W274" s="32"/>
      <c r="X274" s="32"/>
      <c r="Y274" s="32"/>
      <c r="Z274" s="32"/>
      <c r="AA274" s="32"/>
      <c r="AB274" s="32"/>
      <c r="AC274" s="32"/>
      <c r="AD274" s="32"/>
      <c r="AE274" s="32"/>
      <c r="AF274" s="32"/>
      <c r="AG274" s="32"/>
      <c r="AH274" s="32"/>
      <c r="AI274" s="32"/>
      <c r="AJ274" s="32"/>
      <c r="AK274" s="32"/>
      <c r="AL274" s="32"/>
      <c r="AM274" s="32"/>
      <c r="AN274" s="32"/>
      <c r="AO274" s="32"/>
      <c r="AP274" s="32"/>
      <c r="AQ274" s="32"/>
      <c r="AR274" s="32"/>
      <c r="AS274" s="32"/>
      <c r="AT274" s="32"/>
      <c r="AU274" s="32"/>
      <c r="AV274" s="32"/>
      <c r="AW274" s="32"/>
      <c r="AX274" s="32"/>
      <c r="AY274" s="32"/>
      <c r="AZ274" s="32"/>
    </row>
    <row r="275" spans="1:52" s="33" customFormat="1" ht="33.75" customHeight="1" x14ac:dyDescent="0.3">
      <c r="A275" s="132" t="s">
        <v>166</v>
      </c>
      <c r="B275" s="185">
        <v>2412000</v>
      </c>
      <c r="C275" s="374"/>
      <c r="D275" s="373">
        <f t="shared" si="174"/>
        <v>0</v>
      </c>
      <c r="E275" s="373">
        <f t="shared" si="175"/>
        <v>0</v>
      </c>
      <c r="F275" s="339" t="e">
        <f t="shared" si="176"/>
        <v>#DIV/0!</v>
      </c>
      <c r="G275" s="373">
        <f t="shared" si="177"/>
        <v>0</v>
      </c>
      <c r="H275" s="373"/>
      <c r="I275" s="373" t="e">
        <f t="shared" si="172"/>
        <v>#DIV/0!</v>
      </c>
      <c r="J275" s="333"/>
      <c r="K275" s="240"/>
      <c r="L275" s="333">
        <f t="shared" si="171"/>
        <v>0</v>
      </c>
      <c r="M275" s="240"/>
      <c r="N275" s="209"/>
      <c r="O275" s="209"/>
      <c r="P275" s="209"/>
      <c r="Q275" s="32"/>
      <c r="R275" s="32"/>
      <c r="S275" s="32"/>
      <c r="T275" s="32"/>
      <c r="U275" s="32"/>
      <c r="V275" s="32"/>
      <c r="W275" s="32"/>
      <c r="X275" s="32"/>
      <c r="Y275" s="32"/>
      <c r="Z275" s="32"/>
      <c r="AA275" s="32"/>
      <c r="AB275" s="32"/>
      <c r="AC275" s="32"/>
      <c r="AD275" s="32"/>
      <c r="AE275" s="32"/>
      <c r="AF275" s="32"/>
      <c r="AG275" s="32"/>
      <c r="AH275" s="32"/>
      <c r="AI275" s="32"/>
      <c r="AJ275" s="32"/>
      <c r="AK275" s="32"/>
      <c r="AL275" s="32"/>
      <c r="AM275" s="32"/>
      <c r="AN275" s="32"/>
      <c r="AO275" s="32"/>
      <c r="AP275" s="32"/>
      <c r="AQ275" s="32"/>
      <c r="AR275" s="32"/>
      <c r="AS275" s="32"/>
      <c r="AT275" s="32"/>
      <c r="AU275" s="32"/>
      <c r="AV275" s="32"/>
      <c r="AW275" s="32"/>
      <c r="AX275" s="32"/>
      <c r="AY275" s="32"/>
      <c r="AZ275" s="32"/>
    </row>
    <row r="276" spans="1:52" s="33" customFormat="1" ht="33.75" customHeight="1" x14ac:dyDescent="0.3">
      <c r="A276" s="132" t="s">
        <v>277</v>
      </c>
      <c r="B276" s="185">
        <v>2910005</v>
      </c>
      <c r="C276" s="374"/>
      <c r="D276" s="373">
        <f t="shared" si="174"/>
        <v>0</v>
      </c>
      <c r="E276" s="373">
        <f t="shared" si="175"/>
        <v>0</v>
      </c>
      <c r="F276" s="339" t="e">
        <f t="shared" si="176"/>
        <v>#DIV/0!</v>
      </c>
      <c r="G276" s="373">
        <f t="shared" si="177"/>
        <v>0</v>
      </c>
      <c r="H276" s="373"/>
      <c r="I276" s="373" t="e">
        <f t="shared" si="172"/>
        <v>#DIV/0!</v>
      </c>
      <c r="J276" s="333"/>
      <c r="K276" s="240"/>
      <c r="L276" s="333"/>
      <c r="M276" s="240"/>
      <c r="N276" s="209"/>
      <c r="O276" s="209"/>
      <c r="P276" s="209"/>
      <c r="Q276" s="32"/>
      <c r="R276" s="32"/>
      <c r="S276" s="32"/>
      <c r="T276" s="32"/>
      <c r="U276" s="32"/>
      <c r="V276" s="32"/>
      <c r="W276" s="32"/>
      <c r="X276" s="32"/>
      <c r="Y276" s="32"/>
      <c r="Z276" s="32"/>
      <c r="AA276" s="32"/>
      <c r="AB276" s="32"/>
      <c r="AC276" s="32"/>
      <c r="AD276" s="32"/>
      <c r="AE276" s="32"/>
      <c r="AF276" s="32"/>
      <c r="AG276" s="32"/>
      <c r="AH276" s="32"/>
      <c r="AI276" s="32"/>
      <c r="AJ276" s="32"/>
      <c r="AK276" s="32"/>
      <c r="AL276" s="32"/>
      <c r="AM276" s="32"/>
      <c r="AN276" s="32"/>
      <c r="AO276" s="32"/>
      <c r="AP276" s="32"/>
      <c r="AQ276" s="32"/>
      <c r="AR276" s="32"/>
      <c r="AS276" s="32"/>
      <c r="AT276" s="32"/>
      <c r="AU276" s="32"/>
      <c r="AV276" s="32"/>
      <c r="AW276" s="32"/>
      <c r="AX276" s="32"/>
      <c r="AY276" s="32"/>
      <c r="AZ276" s="32"/>
    </row>
    <row r="277" spans="1:52" s="167" customFormat="1" ht="118.5" customHeight="1" x14ac:dyDescent="0.25">
      <c r="A277" s="100" t="s">
        <v>100</v>
      </c>
      <c r="B277" s="166">
        <v>612</v>
      </c>
      <c r="C277" s="371">
        <f>C189+C233+C278+C271+C273+C266</f>
        <v>8000</v>
      </c>
      <c r="D277" s="371">
        <f>D189+D233+D278+D271+D273+D266</f>
        <v>0</v>
      </c>
      <c r="E277" s="371">
        <f>E189+E233+E278+E271+E273</f>
        <v>8000</v>
      </c>
      <c r="F277" s="372">
        <f t="shared" si="167"/>
        <v>0</v>
      </c>
      <c r="G277" s="371">
        <f>G189+G233+G278+G271+G273+G266</f>
        <v>0</v>
      </c>
      <c r="H277" s="371">
        <f>H189+H233+H278+H271+H273+H266</f>
        <v>0</v>
      </c>
      <c r="I277" s="371" t="e">
        <f t="shared" si="172"/>
        <v>#DIV/0!</v>
      </c>
      <c r="J277" s="333">
        <f>G277-H277</f>
        <v>0</v>
      </c>
      <c r="K277" s="240">
        <f t="shared" ref="K277:K307" si="178">C277</f>
        <v>8000</v>
      </c>
      <c r="L277" s="333">
        <f t="shared" si="171"/>
        <v>0</v>
      </c>
      <c r="M277" s="240">
        <f t="shared" ref="M277:M307" si="179">K277-L277</f>
        <v>8000</v>
      </c>
      <c r="N277" s="370"/>
      <c r="O277" s="370"/>
      <c r="P277" s="370"/>
      <c r="Q277" s="227"/>
      <c r="R277" s="227"/>
      <c r="S277" s="227"/>
      <c r="T277" s="227"/>
      <c r="U277" s="227"/>
      <c r="V277" s="227"/>
      <c r="W277" s="227"/>
      <c r="X277" s="227"/>
      <c r="Y277" s="227"/>
      <c r="Z277" s="227"/>
      <c r="AA277" s="227"/>
      <c r="AB277" s="227"/>
      <c r="AC277" s="227"/>
      <c r="AD277" s="227"/>
      <c r="AE277" s="227"/>
      <c r="AF277" s="227"/>
      <c r="AG277" s="227"/>
      <c r="AH277" s="227"/>
      <c r="AI277" s="227"/>
      <c r="AJ277" s="227"/>
      <c r="AK277" s="227"/>
      <c r="AL277" s="227"/>
      <c r="AM277" s="227"/>
      <c r="AN277" s="227"/>
      <c r="AO277" s="227"/>
      <c r="AP277" s="227"/>
      <c r="AQ277" s="227"/>
      <c r="AR277" s="227"/>
      <c r="AS277" s="227"/>
      <c r="AT277" s="227"/>
      <c r="AU277" s="227"/>
      <c r="AV277" s="227"/>
      <c r="AW277" s="227"/>
      <c r="AX277" s="227"/>
      <c r="AY277" s="227"/>
      <c r="AZ277" s="227"/>
    </row>
    <row r="278" spans="1:52" ht="36.75" customHeight="1" x14ac:dyDescent="0.3">
      <c r="A278" s="69" t="s">
        <v>137</v>
      </c>
      <c r="B278" s="177"/>
      <c r="C278" s="369"/>
      <c r="D278" s="368">
        <f>H278</f>
        <v>0</v>
      </c>
      <c r="E278" s="368">
        <f>C278-D278</f>
        <v>0</v>
      </c>
      <c r="F278" s="339" t="e">
        <f>D278/C278*100</f>
        <v>#DIV/0!</v>
      </c>
      <c r="G278" s="368"/>
      <c r="H278" s="368"/>
      <c r="I278" s="368" t="e">
        <f t="shared" si="172"/>
        <v>#DIV/0!</v>
      </c>
      <c r="J278" s="333">
        <f>G278-H278</f>
        <v>0</v>
      </c>
      <c r="K278" s="240">
        <f t="shared" si="178"/>
        <v>0</v>
      </c>
      <c r="L278" s="333">
        <f t="shared" si="171"/>
        <v>0</v>
      </c>
      <c r="M278" s="240">
        <f t="shared" si="179"/>
        <v>0</v>
      </c>
      <c r="N278" s="197"/>
      <c r="O278" s="197"/>
      <c r="P278" s="197"/>
    </row>
    <row r="279" spans="1:52" s="168" customFormat="1" ht="38.25" customHeight="1" x14ac:dyDescent="0.25">
      <c r="A279" s="101" t="s">
        <v>175</v>
      </c>
      <c r="B279" s="125" t="s">
        <v>140</v>
      </c>
      <c r="C279" s="366">
        <f>C277+C188</f>
        <v>7977746.6400000006</v>
      </c>
      <c r="D279" s="366">
        <f>D277+D188</f>
        <v>5407500.9900000002</v>
      </c>
      <c r="E279" s="366">
        <f>E277+E188</f>
        <v>2570245.65</v>
      </c>
      <c r="F279" s="367">
        <f t="shared" si="167"/>
        <v>67.782310394354667</v>
      </c>
      <c r="G279" s="366">
        <f>G277+G188</f>
        <v>5407500.9900000002</v>
      </c>
      <c r="H279" s="366">
        <f>H277+H188</f>
        <v>5407500.9900000002</v>
      </c>
      <c r="I279" s="366">
        <f t="shared" si="172"/>
        <v>100</v>
      </c>
      <c r="J279" s="333">
        <f>G279-H279</f>
        <v>0</v>
      </c>
      <c r="K279" s="240">
        <f t="shared" si="178"/>
        <v>7977746.6400000006</v>
      </c>
      <c r="L279" s="333">
        <f t="shared" si="171"/>
        <v>0</v>
      </c>
      <c r="M279" s="240">
        <f t="shared" si="179"/>
        <v>7977746.6400000006</v>
      </c>
      <c r="N279" s="365"/>
      <c r="O279" s="365"/>
      <c r="P279" s="365"/>
      <c r="Q279" s="365"/>
      <c r="R279" s="203"/>
      <c r="S279" s="203"/>
      <c r="T279" s="203"/>
      <c r="U279" s="203"/>
      <c r="V279" s="203"/>
      <c r="W279" s="203"/>
      <c r="X279" s="203"/>
      <c r="Y279" s="203"/>
      <c r="Z279" s="203"/>
      <c r="AA279" s="203"/>
      <c r="AB279" s="203"/>
      <c r="AC279" s="203"/>
      <c r="AD279" s="203"/>
      <c r="AE279" s="203"/>
      <c r="AF279" s="203"/>
      <c r="AG279" s="203"/>
      <c r="AH279" s="203"/>
      <c r="AI279" s="203"/>
      <c r="AJ279" s="203"/>
      <c r="AK279" s="203"/>
      <c r="AL279" s="203"/>
      <c r="AM279" s="203"/>
      <c r="AN279" s="203"/>
      <c r="AO279" s="203"/>
      <c r="AP279" s="203"/>
      <c r="AQ279" s="203"/>
      <c r="AR279" s="203"/>
      <c r="AS279" s="203"/>
      <c r="AT279" s="203"/>
      <c r="AU279" s="203"/>
      <c r="AV279" s="203"/>
      <c r="AW279" s="203"/>
      <c r="AX279" s="203"/>
      <c r="AY279" s="203"/>
      <c r="AZ279" s="203"/>
    </row>
    <row r="280" spans="1:52" s="170" customFormat="1" ht="40.5" hidden="1" customHeight="1" x14ac:dyDescent="0.25">
      <c r="A280" s="309"/>
      <c r="B280" s="310"/>
      <c r="C280" s="364"/>
      <c r="D280" s="496" t="s">
        <v>187</v>
      </c>
      <c r="E280" s="496"/>
      <c r="F280" s="496"/>
      <c r="G280" s="489" t="str">
        <f>'[1]Свод школы '!G272</f>
        <v>2023 год</v>
      </c>
      <c r="H280" s="363"/>
      <c r="I280" s="363" t="e">
        <f t="shared" si="172"/>
        <v>#VALUE!</v>
      </c>
      <c r="J280" s="333"/>
      <c r="K280" s="240">
        <f t="shared" si="178"/>
        <v>0</v>
      </c>
      <c r="L280" s="311"/>
      <c r="M280" s="240">
        <f t="shared" si="179"/>
        <v>0</v>
      </c>
      <c r="N280" s="169"/>
      <c r="O280" s="236"/>
      <c r="P280" s="236"/>
      <c r="Q280" s="236"/>
    </row>
    <row r="281" spans="1:52" s="170" customFormat="1" ht="26.25" hidden="1" customHeight="1" x14ac:dyDescent="0.25">
      <c r="A281" s="312" t="s">
        <v>176</v>
      </c>
      <c r="B281" s="171"/>
      <c r="C281" s="362">
        <f t="shared" ref="C281:E282" si="180">C282</f>
        <v>0</v>
      </c>
      <c r="D281" s="361">
        <f t="shared" si="180"/>
        <v>0</v>
      </c>
      <c r="E281" s="361">
        <f t="shared" si="180"/>
        <v>0</v>
      </c>
      <c r="F281" s="358" t="e">
        <f t="shared" ref="F281:F307" si="181">D281/C281*100</f>
        <v>#DIV/0!</v>
      </c>
      <c r="G281" s="361">
        <f>G282</f>
        <v>0</v>
      </c>
      <c r="H281" s="361">
        <f>H282</f>
        <v>0</v>
      </c>
      <c r="I281" s="361" t="e">
        <f t="shared" si="172"/>
        <v>#DIV/0!</v>
      </c>
      <c r="J281" s="333">
        <f t="shared" ref="J281:J307" si="182">G281-H281</f>
        <v>0</v>
      </c>
      <c r="K281" s="240">
        <f t="shared" si="178"/>
        <v>0</v>
      </c>
      <c r="L281" s="311"/>
      <c r="M281" s="240">
        <f t="shared" si="179"/>
        <v>0</v>
      </c>
      <c r="N281" s="169"/>
      <c r="O281" s="236"/>
      <c r="P281" s="236"/>
      <c r="Q281" s="236"/>
    </row>
    <row r="282" spans="1:52" customFormat="1" ht="30" hidden="1" customHeight="1" x14ac:dyDescent="0.25">
      <c r="A282" s="313" t="s">
        <v>177</v>
      </c>
      <c r="B282" s="186" t="s">
        <v>220</v>
      </c>
      <c r="C282" s="360">
        <f t="shared" si="180"/>
        <v>0</v>
      </c>
      <c r="D282" s="347">
        <f t="shared" si="180"/>
        <v>0</v>
      </c>
      <c r="E282" s="347">
        <f t="shared" si="180"/>
        <v>0</v>
      </c>
      <c r="F282" s="348" t="e">
        <f t="shared" si="181"/>
        <v>#DIV/0!</v>
      </c>
      <c r="G282" s="347">
        <f>G283</f>
        <v>0</v>
      </c>
      <c r="H282" s="347">
        <f>H283</f>
        <v>0</v>
      </c>
      <c r="I282" s="347" t="e">
        <f t="shared" si="172"/>
        <v>#DIV/0!</v>
      </c>
      <c r="J282" s="333">
        <f t="shared" si="182"/>
        <v>0</v>
      </c>
      <c r="K282" s="240">
        <f t="shared" si="178"/>
        <v>0</v>
      </c>
      <c r="L282" s="314"/>
      <c r="M282" s="240">
        <f t="shared" si="179"/>
        <v>0</v>
      </c>
      <c r="N282" s="133"/>
      <c r="O282" s="237"/>
      <c r="P282" s="237"/>
      <c r="Q282" s="237"/>
    </row>
    <row r="283" spans="1:52" customFormat="1" ht="22.5" hidden="1" customHeight="1" x14ac:dyDescent="0.25">
      <c r="A283" s="315" t="s">
        <v>178</v>
      </c>
      <c r="B283" s="187"/>
      <c r="C283" s="353">
        <f>C284</f>
        <v>0</v>
      </c>
      <c r="D283" s="352">
        <f>SUM(D284:D284)</f>
        <v>0</v>
      </c>
      <c r="E283" s="352">
        <f>SUM(E284:E284)</f>
        <v>0</v>
      </c>
      <c r="F283" s="342" t="e">
        <f t="shared" si="181"/>
        <v>#DIV/0!</v>
      </c>
      <c r="G283" s="352">
        <f>SUM(G284:G284)</f>
        <v>0</v>
      </c>
      <c r="H283" s="352">
        <f>SUM(H284:H284)</f>
        <v>0</v>
      </c>
      <c r="I283" s="352" t="e">
        <f t="shared" si="172"/>
        <v>#DIV/0!</v>
      </c>
      <c r="J283" s="333">
        <f t="shared" si="182"/>
        <v>0</v>
      </c>
      <c r="K283" s="240">
        <f t="shared" si="178"/>
        <v>0</v>
      </c>
      <c r="L283" s="314"/>
      <c r="M283" s="240">
        <f t="shared" si="179"/>
        <v>0</v>
      </c>
      <c r="N283" s="133"/>
      <c r="O283" s="237"/>
      <c r="P283" s="237"/>
      <c r="Q283" s="237"/>
    </row>
    <row r="284" spans="1:52" customFormat="1" ht="51" hidden="1" customHeight="1" x14ac:dyDescent="0.25">
      <c r="A284" s="316" t="s">
        <v>179</v>
      </c>
      <c r="B284" s="185">
        <v>2260050</v>
      </c>
      <c r="C284" s="340"/>
      <c r="D284" s="350">
        <f>H284</f>
        <v>0</v>
      </c>
      <c r="E284" s="350">
        <f>C284-D284</f>
        <v>0</v>
      </c>
      <c r="F284" s="339" t="e">
        <f t="shared" si="181"/>
        <v>#DIV/0!</v>
      </c>
      <c r="G284" s="350"/>
      <c r="H284" s="350"/>
      <c r="I284" s="350" t="e">
        <f t="shared" si="172"/>
        <v>#DIV/0!</v>
      </c>
      <c r="J284" s="333">
        <f t="shared" si="182"/>
        <v>0</v>
      </c>
      <c r="K284" s="240">
        <f t="shared" si="178"/>
        <v>0</v>
      </c>
      <c r="L284" s="314"/>
      <c r="M284" s="240">
        <f t="shared" si="179"/>
        <v>0</v>
      </c>
      <c r="N284" s="133"/>
      <c r="O284" s="237"/>
      <c r="P284" s="237"/>
      <c r="Q284" s="237"/>
    </row>
    <row r="285" spans="1:52" customFormat="1" ht="26.25" hidden="1" customHeight="1" x14ac:dyDescent="0.25">
      <c r="A285" s="317" t="s">
        <v>180</v>
      </c>
      <c r="B285" s="171"/>
      <c r="C285" s="359">
        <f>C286+C293+C300</f>
        <v>0</v>
      </c>
      <c r="D285" s="357">
        <f>D286+D293+D300</f>
        <v>0</v>
      </c>
      <c r="E285" s="357">
        <f>E286+E293+E300</f>
        <v>0</v>
      </c>
      <c r="F285" s="358" t="e">
        <f t="shared" si="181"/>
        <v>#DIV/0!</v>
      </c>
      <c r="G285" s="357">
        <f>G286+G293+G300</f>
        <v>0</v>
      </c>
      <c r="H285" s="357">
        <f>H286+H293+H300</f>
        <v>0</v>
      </c>
      <c r="I285" s="357" t="e">
        <f t="shared" si="172"/>
        <v>#DIV/0!</v>
      </c>
      <c r="J285" s="333">
        <f t="shared" si="182"/>
        <v>0</v>
      </c>
      <c r="K285" s="240">
        <f t="shared" si="178"/>
        <v>0</v>
      </c>
      <c r="L285" s="314"/>
      <c r="M285" s="240">
        <f t="shared" si="179"/>
        <v>0</v>
      </c>
      <c r="N285" s="133"/>
      <c r="O285" s="237"/>
      <c r="P285" s="237"/>
      <c r="Q285" s="237"/>
    </row>
    <row r="286" spans="1:52" customFormat="1" ht="24" hidden="1" customHeight="1" x14ac:dyDescent="0.25">
      <c r="A286" s="313" t="s">
        <v>181</v>
      </c>
      <c r="B286" s="186" t="s">
        <v>219</v>
      </c>
      <c r="C286" s="349">
        <f>C287+C290</f>
        <v>0</v>
      </c>
      <c r="D286" s="347">
        <f>D287+D290</f>
        <v>0</v>
      </c>
      <c r="E286" s="347">
        <f>E287+E290</f>
        <v>0</v>
      </c>
      <c r="F286" s="348" t="e">
        <f t="shared" si="181"/>
        <v>#DIV/0!</v>
      </c>
      <c r="G286" s="347">
        <f>G287+G290</f>
        <v>0</v>
      </c>
      <c r="H286" s="347">
        <f>H287+H290</f>
        <v>0</v>
      </c>
      <c r="I286" s="347" t="e">
        <f t="shared" si="172"/>
        <v>#DIV/0!</v>
      </c>
      <c r="J286" s="333">
        <f t="shared" si="182"/>
        <v>0</v>
      </c>
      <c r="K286" s="240">
        <f t="shared" si="178"/>
        <v>0</v>
      </c>
      <c r="L286" s="314"/>
      <c r="M286" s="240">
        <f t="shared" si="179"/>
        <v>0</v>
      </c>
      <c r="N286" s="133"/>
      <c r="O286" s="237"/>
      <c r="P286" s="237"/>
      <c r="Q286" s="237"/>
    </row>
    <row r="287" spans="1:52" customFormat="1" ht="24.75" hidden="1" customHeight="1" x14ac:dyDescent="0.25">
      <c r="A287" s="315" t="s">
        <v>178</v>
      </c>
      <c r="B287" s="187"/>
      <c r="C287" s="356">
        <f>SUM(C288:C289)</f>
        <v>0</v>
      </c>
      <c r="D287" s="352">
        <f>SUM(D288:D289)</f>
        <v>0</v>
      </c>
      <c r="E287" s="352">
        <f>SUM(E288:E289)</f>
        <v>0</v>
      </c>
      <c r="F287" s="342" t="e">
        <f t="shared" si="181"/>
        <v>#DIV/0!</v>
      </c>
      <c r="G287" s="352">
        <f>SUM(G288:G289)</f>
        <v>0</v>
      </c>
      <c r="H287" s="352">
        <f>SUM(H288:H289)</f>
        <v>0</v>
      </c>
      <c r="I287" s="352" t="e">
        <f t="shared" si="172"/>
        <v>#DIV/0!</v>
      </c>
      <c r="J287" s="333">
        <f t="shared" si="182"/>
        <v>0</v>
      </c>
      <c r="K287" s="240">
        <f t="shared" si="178"/>
        <v>0</v>
      </c>
      <c r="L287" s="314"/>
      <c r="M287" s="240">
        <f t="shared" si="179"/>
        <v>0</v>
      </c>
      <c r="N287" s="133"/>
      <c r="O287" s="237"/>
      <c r="P287" s="237"/>
      <c r="Q287" s="237"/>
    </row>
    <row r="288" spans="1:52" customFormat="1" ht="26.25" hidden="1" customHeight="1" x14ac:dyDescent="0.25">
      <c r="A288" s="318" t="s">
        <v>125</v>
      </c>
      <c r="B288" s="185" t="s">
        <v>188</v>
      </c>
      <c r="C288" s="340"/>
      <c r="D288" s="344">
        <f>H288</f>
        <v>0</v>
      </c>
      <c r="E288" s="344">
        <f>C288-D288</f>
        <v>0</v>
      </c>
      <c r="F288" s="339" t="e">
        <f t="shared" si="181"/>
        <v>#DIV/0!</v>
      </c>
      <c r="G288" s="344"/>
      <c r="H288" s="344"/>
      <c r="I288" s="344" t="e">
        <f t="shared" si="172"/>
        <v>#DIV/0!</v>
      </c>
      <c r="J288" s="333">
        <f t="shared" si="182"/>
        <v>0</v>
      </c>
      <c r="K288" s="240">
        <f t="shared" si="178"/>
        <v>0</v>
      </c>
      <c r="L288" s="314"/>
      <c r="M288" s="240">
        <f t="shared" si="179"/>
        <v>0</v>
      </c>
      <c r="N288" s="133"/>
      <c r="O288" s="237"/>
      <c r="P288" s="237"/>
      <c r="Q288" s="237"/>
    </row>
    <row r="289" spans="1:17" customFormat="1" ht="29.25" hidden="1" customHeight="1" x14ac:dyDescent="0.25">
      <c r="A289" s="318" t="s">
        <v>127</v>
      </c>
      <c r="B289" s="185" t="s">
        <v>189</v>
      </c>
      <c r="C289" s="340"/>
      <c r="D289" s="344">
        <f>H289</f>
        <v>0</v>
      </c>
      <c r="E289" s="344">
        <f>C289-D289</f>
        <v>0</v>
      </c>
      <c r="F289" s="339" t="e">
        <f t="shared" si="181"/>
        <v>#DIV/0!</v>
      </c>
      <c r="G289" s="344"/>
      <c r="H289" s="344"/>
      <c r="I289" s="344" t="e">
        <f t="shared" si="172"/>
        <v>#DIV/0!</v>
      </c>
      <c r="J289" s="333">
        <f t="shared" si="182"/>
        <v>0</v>
      </c>
      <c r="K289" s="240">
        <f t="shared" si="178"/>
        <v>0</v>
      </c>
      <c r="L289" s="314"/>
      <c r="M289" s="240">
        <f t="shared" si="179"/>
        <v>0</v>
      </c>
      <c r="N289" s="133"/>
      <c r="O289" s="237"/>
      <c r="P289" s="237"/>
      <c r="Q289" s="237"/>
    </row>
    <row r="290" spans="1:17" customFormat="1" ht="22.5" hidden="1" customHeight="1" x14ac:dyDescent="0.25">
      <c r="A290" s="315" t="s">
        <v>178</v>
      </c>
      <c r="B290" s="187"/>
      <c r="C290" s="353">
        <f>SUM(C291:C292)</f>
        <v>0</v>
      </c>
      <c r="D290" s="352">
        <f>SUM(D291:D292)</f>
        <v>0</v>
      </c>
      <c r="E290" s="352">
        <f>SUM(E291:E292)</f>
        <v>0</v>
      </c>
      <c r="F290" s="342" t="e">
        <f t="shared" si="181"/>
        <v>#DIV/0!</v>
      </c>
      <c r="G290" s="352">
        <f>SUM(G291:G292)</f>
        <v>0</v>
      </c>
      <c r="H290" s="352">
        <f>SUM(H291:H292)</f>
        <v>0</v>
      </c>
      <c r="I290" s="352" t="e">
        <f t="shared" si="172"/>
        <v>#DIV/0!</v>
      </c>
      <c r="J290" s="333">
        <f t="shared" si="182"/>
        <v>0</v>
      </c>
      <c r="K290" s="240">
        <f t="shared" si="178"/>
        <v>0</v>
      </c>
      <c r="L290" s="314"/>
      <c r="M290" s="240">
        <f t="shared" si="179"/>
        <v>0</v>
      </c>
      <c r="N290" s="133"/>
      <c r="O290" s="237"/>
      <c r="P290" s="237"/>
      <c r="Q290" s="237"/>
    </row>
    <row r="291" spans="1:17" customFormat="1" ht="45" hidden="1" customHeight="1" x14ac:dyDescent="0.25">
      <c r="A291" s="316" t="s">
        <v>182</v>
      </c>
      <c r="B291" s="185">
        <v>2261000</v>
      </c>
      <c r="C291" s="340"/>
      <c r="D291" s="350">
        <f>H291</f>
        <v>0</v>
      </c>
      <c r="E291" s="350">
        <f>C291-D291</f>
        <v>0</v>
      </c>
      <c r="F291" s="339" t="e">
        <f t="shared" si="181"/>
        <v>#DIV/0!</v>
      </c>
      <c r="G291" s="350"/>
      <c r="H291" s="350"/>
      <c r="I291" s="350" t="e">
        <f t="shared" si="172"/>
        <v>#DIV/0!</v>
      </c>
      <c r="J291" s="333">
        <f t="shared" si="182"/>
        <v>0</v>
      </c>
      <c r="K291" s="240">
        <f t="shared" si="178"/>
        <v>0</v>
      </c>
      <c r="L291" s="314"/>
      <c r="M291" s="240">
        <f t="shared" si="179"/>
        <v>0</v>
      </c>
      <c r="N291" s="133"/>
      <c r="O291" s="237"/>
      <c r="P291" s="237"/>
      <c r="Q291" s="237"/>
    </row>
    <row r="292" spans="1:17" customFormat="1" ht="36.75" hidden="1" customHeight="1" x14ac:dyDescent="0.25">
      <c r="A292" s="316" t="s">
        <v>128</v>
      </c>
      <c r="B292" s="185" t="s">
        <v>174</v>
      </c>
      <c r="C292" s="340"/>
      <c r="D292" s="350">
        <f>H292</f>
        <v>0</v>
      </c>
      <c r="E292" s="350">
        <f>C292-D292</f>
        <v>0</v>
      </c>
      <c r="F292" s="339" t="e">
        <f t="shared" si="181"/>
        <v>#DIV/0!</v>
      </c>
      <c r="G292" s="350"/>
      <c r="H292" s="350"/>
      <c r="I292" s="350" t="e">
        <f t="shared" si="172"/>
        <v>#DIV/0!</v>
      </c>
      <c r="J292" s="333">
        <f t="shared" si="182"/>
        <v>0</v>
      </c>
      <c r="K292" s="240">
        <f t="shared" si="178"/>
        <v>0</v>
      </c>
      <c r="L292" s="314"/>
      <c r="M292" s="240">
        <f t="shared" si="179"/>
        <v>0</v>
      </c>
      <c r="N292" s="133"/>
      <c r="O292" s="237"/>
      <c r="P292" s="237"/>
      <c r="Q292" s="237"/>
    </row>
    <row r="293" spans="1:17" customFormat="1" ht="22.5" hidden="1" customHeight="1" x14ac:dyDescent="0.25">
      <c r="A293" s="313" t="s">
        <v>177</v>
      </c>
      <c r="B293" s="186" t="s">
        <v>170</v>
      </c>
      <c r="C293" s="355">
        <f>C294+C298</f>
        <v>0</v>
      </c>
      <c r="D293" s="354">
        <f>D294+D298</f>
        <v>0</v>
      </c>
      <c r="E293" s="354">
        <f>E294+E298</f>
        <v>0</v>
      </c>
      <c r="F293" s="348" t="e">
        <f t="shared" si="181"/>
        <v>#DIV/0!</v>
      </c>
      <c r="G293" s="354">
        <f>G294+G298</f>
        <v>0</v>
      </c>
      <c r="H293" s="354">
        <f>H294+H298</f>
        <v>0</v>
      </c>
      <c r="I293" s="354" t="e">
        <f t="shared" si="172"/>
        <v>#DIV/0!</v>
      </c>
      <c r="J293" s="333">
        <f t="shared" si="182"/>
        <v>0</v>
      </c>
      <c r="K293" s="240">
        <f t="shared" si="178"/>
        <v>0</v>
      </c>
      <c r="L293" s="314"/>
      <c r="M293" s="240">
        <f t="shared" si="179"/>
        <v>0</v>
      </c>
      <c r="N293" s="133"/>
      <c r="O293" s="237"/>
      <c r="P293" s="237"/>
      <c r="Q293" s="237"/>
    </row>
    <row r="294" spans="1:17" customFormat="1" ht="24" hidden="1" customHeight="1" x14ac:dyDescent="0.25">
      <c r="A294" s="315" t="s">
        <v>15</v>
      </c>
      <c r="B294" s="187"/>
      <c r="C294" s="353">
        <f>SUM(C295:C297)</f>
        <v>0</v>
      </c>
      <c r="D294" s="352">
        <f>SUM(D295:D297)</f>
        <v>0</v>
      </c>
      <c r="E294" s="352">
        <f>SUM(E295:E297)</f>
        <v>0</v>
      </c>
      <c r="F294" s="342" t="e">
        <f t="shared" si="181"/>
        <v>#DIV/0!</v>
      </c>
      <c r="G294" s="352">
        <f>SUM(G295:G297)</f>
        <v>0</v>
      </c>
      <c r="H294" s="352">
        <f>SUM(H295:H297)</f>
        <v>0</v>
      </c>
      <c r="I294" s="352" t="e">
        <f t="shared" si="172"/>
        <v>#DIV/0!</v>
      </c>
      <c r="J294" s="333">
        <f t="shared" si="182"/>
        <v>0</v>
      </c>
      <c r="K294" s="240">
        <f t="shared" si="178"/>
        <v>0</v>
      </c>
      <c r="L294" s="314"/>
      <c r="M294" s="240">
        <f t="shared" si="179"/>
        <v>0</v>
      </c>
      <c r="N294" s="133"/>
      <c r="O294" s="237"/>
      <c r="P294" s="237"/>
      <c r="Q294" s="237"/>
    </row>
    <row r="295" spans="1:17" customFormat="1" ht="43.5" hidden="1" customHeight="1" x14ac:dyDescent="0.25">
      <c r="A295" s="318" t="s">
        <v>183</v>
      </c>
      <c r="B295" s="185">
        <v>2260019</v>
      </c>
      <c r="C295" s="340"/>
      <c r="D295" s="338">
        <f>H295</f>
        <v>0</v>
      </c>
      <c r="E295" s="338">
        <f>C295-D295</f>
        <v>0</v>
      </c>
      <c r="F295" s="339" t="e">
        <f t="shared" si="181"/>
        <v>#DIV/0!</v>
      </c>
      <c r="G295" s="338"/>
      <c r="H295" s="338"/>
      <c r="I295" s="338" t="e">
        <f t="shared" si="172"/>
        <v>#DIV/0!</v>
      </c>
      <c r="J295" s="333">
        <f t="shared" si="182"/>
        <v>0</v>
      </c>
      <c r="K295" s="240">
        <f t="shared" si="178"/>
        <v>0</v>
      </c>
      <c r="L295" s="314"/>
      <c r="M295" s="240">
        <f t="shared" si="179"/>
        <v>0</v>
      </c>
      <c r="N295" s="133"/>
      <c r="O295" s="237"/>
      <c r="P295" s="237"/>
      <c r="Q295" s="237"/>
    </row>
    <row r="296" spans="1:17" customFormat="1" ht="51" hidden="1" customHeight="1" x14ac:dyDescent="0.25">
      <c r="A296" s="316" t="s">
        <v>179</v>
      </c>
      <c r="B296" s="185">
        <v>2260050</v>
      </c>
      <c r="C296" s="340"/>
      <c r="D296" s="338">
        <f>H296</f>
        <v>0</v>
      </c>
      <c r="E296" s="338">
        <f>C296-D296</f>
        <v>0</v>
      </c>
      <c r="F296" s="339" t="e">
        <f t="shared" si="181"/>
        <v>#DIV/0!</v>
      </c>
      <c r="G296" s="338"/>
      <c r="H296" s="338"/>
      <c r="I296" s="338" t="e">
        <f t="shared" si="172"/>
        <v>#DIV/0!</v>
      </c>
      <c r="J296" s="333">
        <f t="shared" si="182"/>
        <v>0</v>
      </c>
      <c r="K296" s="240">
        <f t="shared" si="178"/>
        <v>0</v>
      </c>
      <c r="L296" s="314"/>
      <c r="M296" s="240">
        <f t="shared" si="179"/>
        <v>0</v>
      </c>
      <c r="N296" s="133"/>
      <c r="O296" s="237"/>
      <c r="P296" s="237"/>
      <c r="Q296" s="237"/>
    </row>
    <row r="297" spans="1:17" customFormat="1" ht="23.25" hidden="1" customHeight="1" x14ac:dyDescent="0.25">
      <c r="A297" s="318" t="s">
        <v>120</v>
      </c>
      <c r="B297" s="185">
        <v>2260382</v>
      </c>
      <c r="C297" s="340"/>
      <c r="D297" s="338">
        <f>H297</f>
        <v>0</v>
      </c>
      <c r="E297" s="338">
        <f>C297-D297</f>
        <v>0</v>
      </c>
      <c r="F297" s="339" t="e">
        <f t="shared" si="181"/>
        <v>#DIV/0!</v>
      </c>
      <c r="G297" s="338"/>
      <c r="H297" s="338"/>
      <c r="I297" s="338" t="e">
        <f t="shared" si="172"/>
        <v>#DIV/0!</v>
      </c>
      <c r="J297" s="333">
        <f t="shared" si="182"/>
        <v>0</v>
      </c>
      <c r="K297" s="240">
        <f t="shared" si="178"/>
        <v>0</v>
      </c>
      <c r="L297" s="314"/>
      <c r="M297" s="240">
        <f t="shared" si="179"/>
        <v>0</v>
      </c>
      <c r="N297" s="133"/>
      <c r="O297" s="237"/>
      <c r="P297" s="237"/>
      <c r="Q297" s="237"/>
    </row>
    <row r="298" spans="1:17" customFormat="1" ht="29.25" hidden="1" customHeight="1" x14ac:dyDescent="0.25">
      <c r="A298" s="319" t="s">
        <v>184</v>
      </c>
      <c r="B298" s="187"/>
      <c r="C298" s="351">
        <f>C299</f>
        <v>0</v>
      </c>
      <c r="D298" s="345">
        <f>D299</f>
        <v>0</v>
      </c>
      <c r="E298" s="345">
        <f>E299</f>
        <v>0</v>
      </c>
      <c r="F298" s="342" t="e">
        <f t="shared" si="181"/>
        <v>#DIV/0!</v>
      </c>
      <c r="G298" s="345">
        <f>G299</f>
        <v>0</v>
      </c>
      <c r="H298" s="345">
        <f>H299</f>
        <v>0</v>
      </c>
      <c r="I298" s="345" t="e">
        <f t="shared" si="172"/>
        <v>#DIV/0!</v>
      </c>
      <c r="J298" s="333">
        <f t="shared" si="182"/>
        <v>0</v>
      </c>
      <c r="K298" s="240">
        <f t="shared" si="178"/>
        <v>0</v>
      </c>
      <c r="L298" s="314"/>
      <c r="M298" s="240">
        <f t="shared" si="179"/>
        <v>0</v>
      </c>
      <c r="N298" s="133"/>
      <c r="O298" s="237"/>
      <c r="P298" s="237"/>
      <c r="Q298" s="237"/>
    </row>
    <row r="299" spans="1:17" customFormat="1" ht="29.25" hidden="1" customHeight="1" x14ac:dyDescent="0.25">
      <c r="A299" s="137" t="s">
        <v>121</v>
      </c>
      <c r="B299" s="185">
        <v>3100267</v>
      </c>
      <c r="C299" s="340"/>
      <c r="D299" s="350">
        <f>H299</f>
        <v>0</v>
      </c>
      <c r="E299" s="350">
        <f>C299-D299</f>
        <v>0</v>
      </c>
      <c r="F299" s="339" t="e">
        <f t="shared" si="181"/>
        <v>#DIV/0!</v>
      </c>
      <c r="G299" s="350"/>
      <c r="H299" s="350"/>
      <c r="I299" s="350" t="e">
        <f t="shared" si="172"/>
        <v>#DIV/0!</v>
      </c>
      <c r="J299" s="333">
        <f t="shared" si="182"/>
        <v>0</v>
      </c>
      <c r="K299" s="240">
        <f t="shared" si="178"/>
        <v>0</v>
      </c>
      <c r="L299" s="314"/>
      <c r="M299" s="240">
        <f t="shared" si="179"/>
        <v>0</v>
      </c>
      <c r="N299" s="133"/>
      <c r="O299" s="237"/>
      <c r="P299" s="237"/>
      <c r="Q299" s="237"/>
    </row>
    <row r="300" spans="1:17" customFormat="1" ht="24.75" hidden="1" customHeight="1" x14ac:dyDescent="0.25">
      <c r="A300" s="313" t="s">
        <v>185</v>
      </c>
      <c r="B300" s="186" t="s">
        <v>172</v>
      </c>
      <c r="C300" s="349">
        <f>C301+C305</f>
        <v>0</v>
      </c>
      <c r="D300" s="347">
        <f>D301+D305</f>
        <v>0</v>
      </c>
      <c r="E300" s="347">
        <f>E301+E305</f>
        <v>0</v>
      </c>
      <c r="F300" s="348" t="e">
        <f t="shared" si="181"/>
        <v>#DIV/0!</v>
      </c>
      <c r="G300" s="347">
        <f>G301+G305</f>
        <v>0</v>
      </c>
      <c r="H300" s="347">
        <f>H301+H305</f>
        <v>0</v>
      </c>
      <c r="I300" s="347" t="e">
        <f t="shared" si="172"/>
        <v>#DIV/0!</v>
      </c>
      <c r="J300" s="333">
        <f t="shared" si="182"/>
        <v>0</v>
      </c>
      <c r="K300" s="240">
        <f t="shared" si="178"/>
        <v>0</v>
      </c>
      <c r="L300" s="320"/>
      <c r="M300" s="240">
        <f t="shared" si="179"/>
        <v>0</v>
      </c>
      <c r="N300" s="238"/>
      <c r="O300" s="237"/>
      <c r="P300" s="237"/>
      <c r="Q300" s="237"/>
    </row>
    <row r="301" spans="1:17" customFormat="1" ht="24.75" hidden="1" customHeight="1" x14ac:dyDescent="0.25">
      <c r="A301" s="315" t="s">
        <v>15</v>
      </c>
      <c r="B301" s="187"/>
      <c r="C301" s="346">
        <f>SUM(C302:C304)</f>
        <v>0</v>
      </c>
      <c r="D301" s="345">
        <f>SUM(D302:D304)</f>
        <v>0</v>
      </c>
      <c r="E301" s="345">
        <f>SUM(E302:E304)</f>
        <v>0</v>
      </c>
      <c r="F301" s="342" t="e">
        <f t="shared" si="181"/>
        <v>#DIV/0!</v>
      </c>
      <c r="G301" s="345">
        <f>SUM(G302:G304)</f>
        <v>0</v>
      </c>
      <c r="H301" s="345">
        <f>SUM(H302:H304)</f>
        <v>0</v>
      </c>
      <c r="I301" s="345" t="e">
        <f t="shared" si="172"/>
        <v>#DIV/0!</v>
      </c>
      <c r="J301" s="333">
        <f t="shared" si="182"/>
        <v>0</v>
      </c>
      <c r="K301" s="240">
        <f t="shared" si="178"/>
        <v>0</v>
      </c>
      <c r="L301" s="314"/>
      <c r="M301" s="240">
        <f t="shared" si="179"/>
        <v>0</v>
      </c>
      <c r="N301" s="133"/>
      <c r="O301" s="237"/>
      <c r="P301" s="237"/>
      <c r="Q301" s="237"/>
    </row>
    <row r="302" spans="1:17" customFormat="1" ht="38.25" hidden="1" customHeight="1" x14ac:dyDescent="0.25">
      <c r="A302" s="318" t="s">
        <v>183</v>
      </c>
      <c r="B302" s="185">
        <v>2260019</v>
      </c>
      <c r="C302" s="340"/>
      <c r="D302" s="344">
        <f>H302</f>
        <v>0</v>
      </c>
      <c r="E302" s="344">
        <f>C302-D302</f>
        <v>0</v>
      </c>
      <c r="F302" s="339" t="e">
        <f t="shared" si="181"/>
        <v>#DIV/0!</v>
      </c>
      <c r="G302" s="344"/>
      <c r="H302" s="344"/>
      <c r="I302" s="344" t="e">
        <f t="shared" si="172"/>
        <v>#DIV/0!</v>
      </c>
      <c r="J302" s="333">
        <f t="shared" si="182"/>
        <v>0</v>
      </c>
      <c r="K302" s="240">
        <f t="shared" si="178"/>
        <v>0</v>
      </c>
      <c r="L302" s="314"/>
      <c r="M302" s="240">
        <f t="shared" si="179"/>
        <v>0</v>
      </c>
      <c r="N302" s="133"/>
      <c r="O302" s="237"/>
      <c r="P302" s="237"/>
      <c r="Q302" s="237"/>
    </row>
    <row r="303" spans="1:17" customFormat="1" ht="62.25" hidden="1" customHeight="1" x14ac:dyDescent="0.25">
      <c r="A303" s="316" t="s">
        <v>179</v>
      </c>
      <c r="B303" s="185">
        <v>2260050</v>
      </c>
      <c r="C303" s="340"/>
      <c r="D303" s="338">
        <f>H303</f>
        <v>0</v>
      </c>
      <c r="E303" s="338">
        <f>C303-D303</f>
        <v>0</v>
      </c>
      <c r="F303" s="339" t="e">
        <f t="shared" si="181"/>
        <v>#DIV/0!</v>
      </c>
      <c r="G303" s="338"/>
      <c r="H303" s="338"/>
      <c r="I303" s="338" t="e">
        <f t="shared" si="172"/>
        <v>#DIV/0!</v>
      </c>
      <c r="J303" s="333">
        <f t="shared" si="182"/>
        <v>0</v>
      </c>
      <c r="K303" s="240">
        <f t="shared" si="178"/>
        <v>0</v>
      </c>
      <c r="L303" s="314"/>
      <c r="M303" s="240">
        <f t="shared" si="179"/>
        <v>0</v>
      </c>
      <c r="N303" s="133"/>
      <c r="O303" s="237"/>
      <c r="P303" s="237"/>
      <c r="Q303" s="237"/>
    </row>
    <row r="304" spans="1:17" customFormat="1" ht="36.75" hidden="1" customHeight="1" x14ac:dyDescent="0.25">
      <c r="A304" s="318" t="s">
        <v>120</v>
      </c>
      <c r="B304" s="185">
        <v>2260382</v>
      </c>
      <c r="C304" s="340"/>
      <c r="D304" s="338">
        <f>H304</f>
        <v>0</v>
      </c>
      <c r="E304" s="338">
        <f>C304-D304</f>
        <v>0</v>
      </c>
      <c r="F304" s="339" t="e">
        <f t="shared" si="181"/>
        <v>#DIV/0!</v>
      </c>
      <c r="G304" s="338"/>
      <c r="H304" s="338"/>
      <c r="I304" s="338" t="e">
        <f t="shared" ref="I304:I307" si="183">H304/G304*100</f>
        <v>#DIV/0!</v>
      </c>
      <c r="J304" s="333">
        <f t="shared" si="182"/>
        <v>0</v>
      </c>
      <c r="K304" s="240">
        <f t="shared" si="178"/>
        <v>0</v>
      </c>
      <c r="L304" s="314"/>
      <c r="M304" s="240">
        <f t="shared" si="179"/>
        <v>0</v>
      </c>
      <c r="N304" s="133"/>
      <c r="O304" s="237"/>
      <c r="P304" s="237"/>
      <c r="Q304" s="237"/>
    </row>
    <row r="305" spans="1:17" customFormat="1" ht="15.75" hidden="1" customHeight="1" x14ac:dyDescent="0.25">
      <c r="A305" s="319" t="s">
        <v>184</v>
      </c>
      <c r="B305" s="187"/>
      <c r="C305" s="343">
        <f>C306</f>
        <v>0</v>
      </c>
      <c r="D305" s="341">
        <f>D306</f>
        <v>0</v>
      </c>
      <c r="E305" s="341">
        <f>E306</f>
        <v>0</v>
      </c>
      <c r="F305" s="342" t="e">
        <f t="shared" si="181"/>
        <v>#DIV/0!</v>
      </c>
      <c r="G305" s="341"/>
      <c r="H305" s="341">
        <f>H306</f>
        <v>0</v>
      </c>
      <c r="I305" s="341" t="e">
        <f t="shared" si="183"/>
        <v>#DIV/0!</v>
      </c>
      <c r="J305" s="333">
        <f t="shared" si="182"/>
        <v>0</v>
      </c>
      <c r="K305" s="240">
        <f t="shared" si="178"/>
        <v>0</v>
      </c>
      <c r="L305" s="314"/>
      <c r="M305" s="240">
        <f t="shared" si="179"/>
        <v>0</v>
      </c>
      <c r="N305" s="133"/>
      <c r="O305" s="237"/>
      <c r="P305" s="237"/>
      <c r="Q305" s="237"/>
    </row>
    <row r="306" spans="1:17" customFormat="1" ht="27.75" hidden="1" customHeight="1" x14ac:dyDescent="0.25">
      <c r="A306" s="137" t="s">
        <v>121</v>
      </c>
      <c r="B306" s="188">
        <v>3100267</v>
      </c>
      <c r="C306" s="340"/>
      <c r="D306" s="338">
        <f>H306</f>
        <v>0</v>
      </c>
      <c r="E306" s="338">
        <f>C306-D306</f>
        <v>0</v>
      </c>
      <c r="F306" s="339" t="e">
        <f t="shared" si="181"/>
        <v>#DIV/0!</v>
      </c>
      <c r="G306" s="338"/>
      <c r="H306" s="338"/>
      <c r="I306" s="338" t="e">
        <f t="shared" si="183"/>
        <v>#DIV/0!</v>
      </c>
      <c r="J306" s="333">
        <f t="shared" si="182"/>
        <v>0</v>
      </c>
      <c r="K306" s="240">
        <f t="shared" si="178"/>
        <v>0</v>
      </c>
      <c r="L306" s="314"/>
      <c r="M306" s="240">
        <f t="shared" si="179"/>
        <v>0</v>
      </c>
      <c r="N306" s="133"/>
      <c r="O306" s="237"/>
      <c r="P306" s="237"/>
      <c r="Q306" s="237"/>
    </row>
    <row r="307" spans="1:17" s="170" customFormat="1" ht="36.75" hidden="1" customHeight="1" x14ac:dyDescent="0.25">
      <c r="A307" s="143" t="s">
        <v>186</v>
      </c>
      <c r="B307" s="144"/>
      <c r="C307" s="337"/>
      <c r="D307" s="336">
        <f>C281+C285</f>
        <v>0</v>
      </c>
      <c r="E307" s="334">
        <f>D281+D285</f>
        <v>0</v>
      </c>
      <c r="F307" s="335" t="e">
        <f t="shared" si="181"/>
        <v>#DIV/0!</v>
      </c>
      <c r="G307" s="334" t="e">
        <f>F281+F285</f>
        <v>#DIV/0!</v>
      </c>
      <c r="H307" s="334">
        <f>G281+G285</f>
        <v>0</v>
      </c>
      <c r="I307" s="334" t="e">
        <f t="shared" si="183"/>
        <v>#DIV/0!</v>
      </c>
      <c r="J307" s="333" t="e">
        <f t="shared" si="182"/>
        <v>#DIV/0!</v>
      </c>
      <c r="K307" s="240">
        <f t="shared" si="178"/>
        <v>0</v>
      </c>
      <c r="L307" s="311"/>
      <c r="M307" s="240">
        <f t="shared" si="179"/>
        <v>0</v>
      </c>
      <c r="N307" s="169"/>
      <c r="O307" s="236"/>
      <c r="P307" s="236"/>
      <c r="Q307" s="236"/>
    </row>
    <row r="308" spans="1:17" s="142" customFormat="1" ht="36.75" hidden="1" customHeight="1" x14ac:dyDescent="0.25">
      <c r="A308" s="138"/>
      <c r="B308" s="139"/>
      <c r="C308" s="139"/>
      <c r="D308" s="331"/>
      <c r="E308" s="332"/>
      <c r="F308" s="332"/>
      <c r="G308" s="332"/>
      <c r="H308" s="332"/>
      <c r="I308" s="332"/>
      <c r="J308" s="331"/>
      <c r="K308" s="331"/>
      <c r="L308" s="321"/>
      <c r="M308" s="321"/>
      <c r="N308" s="140"/>
      <c r="O308" s="141"/>
      <c r="P308" s="141"/>
      <c r="Q308" s="141"/>
    </row>
    <row r="309" spans="1:17" s="2" customFormat="1" ht="24" hidden="1" customHeight="1" x14ac:dyDescent="0.25">
      <c r="A309" s="247"/>
      <c r="B309" s="322" t="s">
        <v>202</v>
      </c>
      <c r="C309" s="248"/>
      <c r="D309" s="247"/>
      <c r="E309" s="247"/>
      <c r="F309" s="247"/>
      <c r="G309" s="247"/>
      <c r="H309" s="247"/>
      <c r="I309" s="247"/>
      <c r="J309" s="225"/>
      <c r="K309" s="225"/>
      <c r="L309" s="225"/>
      <c r="M309" s="225"/>
    </row>
    <row r="310" spans="1:17" s="2" customFormat="1" ht="24" hidden="1" customHeight="1" x14ac:dyDescent="0.25">
      <c r="A310" s="249" t="s">
        <v>203</v>
      </c>
      <c r="B310" s="250" t="s">
        <v>204</v>
      </c>
      <c r="C310" s="251" t="s">
        <v>205</v>
      </c>
      <c r="D310" s="249" t="s">
        <v>204</v>
      </c>
      <c r="E310" s="251" t="s">
        <v>206</v>
      </c>
      <c r="F310" s="249" t="s">
        <v>204</v>
      </c>
      <c r="G310" s="251" t="s">
        <v>207</v>
      </c>
      <c r="H310" s="249" t="s">
        <v>204</v>
      </c>
      <c r="I310" s="247"/>
      <c r="J310" s="225"/>
      <c r="K310" s="225"/>
      <c r="L310" s="225"/>
      <c r="M310" s="225"/>
    </row>
    <row r="311" spans="1:17" s="65" customFormat="1" ht="24" hidden="1" customHeight="1" x14ac:dyDescent="0.25">
      <c r="A311" s="269">
        <v>211</v>
      </c>
      <c r="B311" s="270">
        <f>C67+C70</f>
        <v>1997301.6099999999</v>
      </c>
      <c r="C311" s="271">
        <v>211</v>
      </c>
      <c r="D311" s="272">
        <f>C20</f>
        <v>35919022</v>
      </c>
      <c r="E311" s="271">
        <v>211</v>
      </c>
      <c r="F311" s="269"/>
      <c r="G311" s="271">
        <v>211</v>
      </c>
      <c r="H311" s="272">
        <f t="shared" ref="H311:H346" si="184">B311+D311+F311</f>
        <v>37916323.609999999</v>
      </c>
      <c r="I311" s="273"/>
      <c r="J311" s="323"/>
      <c r="K311" s="323"/>
      <c r="L311" s="323"/>
      <c r="M311" s="323"/>
    </row>
    <row r="312" spans="1:17" s="65" customFormat="1" ht="24" hidden="1" customHeight="1" x14ac:dyDescent="0.25">
      <c r="A312" s="269">
        <v>213</v>
      </c>
      <c r="B312" s="270">
        <f>C68+C71</f>
        <v>603185.06999999995</v>
      </c>
      <c r="C312" s="271">
        <v>213</v>
      </c>
      <c r="D312" s="272">
        <f>C21</f>
        <v>10847545</v>
      </c>
      <c r="E312" s="271">
        <v>213</v>
      </c>
      <c r="F312" s="269"/>
      <c r="G312" s="271">
        <v>213</v>
      </c>
      <c r="H312" s="272">
        <f t="shared" si="184"/>
        <v>11450730.07</v>
      </c>
      <c r="I312" s="273"/>
      <c r="J312" s="323"/>
      <c r="K312" s="323"/>
      <c r="L312" s="323"/>
      <c r="M312" s="323"/>
    </row>
    <row r="313" spans="1:17" s="2" customFormat="1" ht="24" hidden="1" customHeight="1" x14ac:dyDescent="0.25">
      <c r="A313" s="249">
        <v>221</v>
      </c>
      <c r="B313" s="250"/>
      <c r="C313" s="251">
        <v>221</v>
      </c>
      <c r="D313" s="253">
        <f>C26</f>
        <v>0</v>
      </c>
      <c r="E313" s="251">
        <v>221</v>
      </c>
      <c r="F313" s="253"/>
      <c r="G313" s="251">
        <v>221</v>
      </c>
      <c r="H313" s="253">
        <f t="shared" si="184"/>
        <v>0</v>
      </c>
      <c r="I313" s="247"/>
      <c r="J313" s="225"/>
      <c r="K313" s="225"/>
      <c r="L313" s="225"/>
      <c r="M313" s="225"/>
    </row>
    <row r="314" spans="1:17" s="2" customFormat="1" ht="24" hidden="1" customHeight="1" x14ac:dyDescent="0.25">
      <c r="A314" s="249">
        <v>212</v>
      </c>
      <c r="B314" s="250"/>
      <c r="C314" s="251">
        <v>212</v>
      </c>
      <c r="D314" s="253">
        <f>C24</f>
        <v>0</v>
      </c>
      <c r="E314" s="251">
        <v>212</v>
      </c>
      <c r="F314" s="253"/>
      <c r="G314" s="251">
        <v>212</v>
      </c>
      <c r="H314" s="253">
        <f t="shared" si="184"/>
        <v>0</v>
      </c>
      <c r="I314" s="247"/>
      <c r="J314" s="225"/>
      <c r="K314" s="225"/>
      <c r="L314" s="225"/>
      <c r="M314" s="225"/>
    </row>
    <row r="315" spans="1:17" s="2" customFormat="1" ht="24" hidden="1" customHeight="1" x14ac:dyDescent="0.25">
      <c r="A315" s="249">
        <v>214</v>
      </c>
      <c r="B315" s="252"/>
      <c r="C315" s="251">
        <v>214</v>
      </c>
      <c r="D315" s="253"/>
      <c r="E315" s="251">
        <v>214</v>
      </c>
      <c r="F315" s="253">
        <f>C49</f>
        <v>0</v>
      </c>
      <c r="G315" s="251">
        <v>214</v>
      </c>
      <c r="H315" s="253">
        <f t="shared" si="184"/>
        <v>0</v>
      </c>
      <c r="I315" s="247"/>
      <c r="J315" s="225"/>
      <c r="K315" s="225"/>
      <c r="L315" s="225"/>
      <c r="M315" s="225"/>
    </row>
    <row r="316" spans="1:17" s="2" customFormat="1" ht="24" hidden="1" customHeight="1" x14ac:dyDescent="0.25">
      <c r="A316" s="249">
        <v>225</v>
      </c>
      <c r="B316" s="250"/>
      <c r="C316" s="251">
        <v>225</v>
      </c>
      <c r="D316" s="253">
        <f>C27</f>
        <v>50000</v>
      </c>
      <c r="E316" s="251">
        <v>225</v>
      </c>
      <c r="F316" s="253"/>
      <c r="G316" s="251">
        <v>225</v>
      </c>
      <c r="H316" s="253">
        <f t="shared" si="184"/>
        <v>50000</v>
      </c>
      <c r="I316" s="247"/>
      <c r="J316" s="225"/>
      <c r="K316" s="225"/>
      <c r="L316" s="225"/>
      <c r="M316" s="225"/>
    </row>
    <row r="317" spans="1:17" s="2" customFormat="1" ht="24" hidden="1" customHeight="1" x14ac:dyDescent="0.25">
      <c r="A317" s="249">
        <v>226</v>
      </c>
      <c r="B317" s="252">
        <f>C64</f>
        <v>4678301.75</v>
      </c>
      <c r="C317" s="251">
        <v>226</v>
      </c>
      <c r="D317" s="253">
        <f>C29</f>
        <v>62320</v>
      </c>
      <c r="E317" s="251">
        <v>226</v>
      </c>
      <c r="F317" s="253">
        <f>C51</f>
        <v>0</v>
      </c>
      <c r="G317" s="251">
        <v>226</v>
      </c>
      <c r="H317" s="253">
        <f t="shared" si="184"/>
        <v>4740621.75</v>
      </c>
      <c r="I317" s="247"/>
      <c r="J317" s="225"/>
      <c r="K317" s="225"/>
      <c r="L317" s="225"/>
      <c r="M317" s="225"/>
    </row>
    <row r="318" spans="1:17" s="2" customFormat="1" ht="24" hidden="1" customHeight="1" x14ac:dyDescent="0.25">
      <c r="A318" s="249">
        <v>310</v>
      </c>
      <c r="B318" s="250"/>
      <c r="C318" s="251">
        <v>310</v>
      </c>
      <c r="D318" s="253">
        <f>C33</f>
        <v>1411930</v>
      </c>
      <c r="E318" s="251">
        <v>310</v>
      </c>
      <c r="F318" s="249"/>
      <c r="G318" s="251">
        <v>310</v>
      </c>
      <c r="H318" s="253">
        <f t="shared" si="184"/>
        <v>1411930</v>
      </c>
      <c r="I318" s="247"/>
      <c r="J318" s="225"/>
      <c r="K318" s="225"/>
      <c r="L318" s="225"/>
      <c r="M318" s="225"/>
    </row>
    <row r="319" spans="1:17" s="2" customFormat="1" ht="24" hidden="1" customHeight="1" x14ac:dyDescent="0.25">
      <c r="A319" s="249">
        <v>342</v>
      </c>
      <c r="B319" s="252">
        <f>C65</f>
        <v>0</v>
      </c>
      <c r="C319" s="251">
        <v>342</v>
      </c>
      <c r="D319" s="253"/>
      <c r="E319" s="251">
        <v>342</v>
      </c>
      <c r="F319" s="253">
        <f>C52</f>
        <v>0</v>
      </c>
      <c r="G319" s="251">
        <v>342</v>
      </c>
      <c r="H319" s="253">
        <f t="shared" si="184"/>
        <v>0</v>
      </c>
      <c r="I319" s="247"/>
      <c r="J319" s="225"/>
      <c r="K319" s="225"/>
      <c r="L319" s="225"/>
      <c r="M319" s="225"/>
    </row>
    <row r="320" spans="1:17" s="2" customFormat="1" ht="24" hidden="1" customHeight="1" x14ac:dyDescent="0.25">
      <c r="A320" s="249">
        <v>346</v>
      </c>
      <c r="B320" s="250"/>
      <c r="C320" s="251">
        <v>346</v>
      </c>
      <c r="D320" s="253">
        <f>C39</f>
        <v>100000</v>
      </c>
      <c r="E320" s="251">
        <v>346</v>
      </c>
      <c r="F320" s="253"/>
      <c r="G320" s="251">
        <v>346</v>
      </c>
      <c r="H320" s="253">
        <f t="shared" si="184"/>
        <v>100000</v>
      </c>
      <c r="I320" s="247"/>
      <c r="J320" s="225"/>
      <c r="K320" s="225"/>
      <c r="L320" s="225"/>
      <c r="M320" s="225"/>
    </row>
    <row r="321" spans="1:13" s="2" customFormat="1" ht="24" hidden="1" customHeight="1" x14ac:dyDescent="0.25">
      <c r="A321" s="249">
        <v>349</v>
      </c>
      <c r="B321" s="250"/>
      <c r="C321" s="251">
        <v>349</v>
      </c>
      <c r="D321" s="253">
        <f>C45</f>
        <v>59000</v>
      </c>
      <c r="E321" s="251">
        <v>349</v>
      </c>
      <c r="F321" s="253"/>
      <c r="G321" s="251">
        <v>349</v>
      </c>
      <c r="H321" s="253">
        <f t="shared" si="184"/>
        <v>59000</v>
      </c>
      <c r="I321" s="247"/>
      <c r="J321" s="225"/>
      <c r="K321" s="225"/>
      <c r="L321" s="225"/>
      <c r="M321" s="225"/>
    </row>
    <row r="322" spans="1:13" s="2" customFormat="1" ht="24" hidden="1" customHeight="1" x14ac:dyDescent="0.25">
      <c r="A322" s="254" t="s">
        <v>208</v>
      </c>
      <c r="B322" s="255">
        <f>SUM(B318:B321)</f>
        <v>0</v>
      </c>
      <c r="C322" s="256" t="s">
        <v>208</v>
      </c>
      <c r="D322" s="257">
        <f>SUM(D318:D321)</f>
        <v>1570930</v>
      </c>
      <c r="E322" s="256" t="s">
        <v>208</v>
      </c>
      <c r="F322" s="254">
        <f>SUM(F318:F321)</f>
        <v>0</v>
      </c>
      <c r="G322" s="256" t="s">
        <v>208</v>
      </c>
      <c r="H322" s="485">
        <f t="shared" si="184"/>
        <v>1570930</v>
      </c>
      <c r="I322" s="247"/>
      <c r="J322" s="225"/>
      <c r="K322" s="225"/>
      <c r="L322" s="225"/>
      <c r="M322" s="225"/>
    </row>
    <row r="323" spans="1:13" s="2" customFormat="1" ht="24" hidden="1" customHeight="1" x14ac:dyDescent="0.25">
      <c r="A323" s="258" t="s">
        <v>209</v>
      </c>
      <c r="B323" s="259">
        <f>SUM(B311:B321)</f>
        <v>7278788.4299999997</v>
      </c>
      <c r="C323" s="260" t="s">
        <v>209</v>
      </c>
      <c r="D323" s="261">
        <f>SUM(D311:D321)</f>
        <v>48449817</v>
      </c>
      <c r="E323" s="260" t="s">
        <v>209</v>
      </c>
      <c r="F323" s="261">
        <f>SUM(F311:F321)</f>
        <v>0</v>
      </c>
      <c r="G323" s="260" t="s">
        <v>209</v>
      </c>
      <c r="H323" s="486">
        <f t="shared" si="184"/>
        <v>55728605.43</v>
      </c>
      <c r="I323" s="247"/>
      <c r="J323" s="225"/>
      <c r="K323" s="225"/>
      <c r="L323" s="225"/>
      <c r="M323" s="225"/>
    </row>
    <row r="324" spans="1:13" ht="21.75" hidden="1" customHeight="1" x14ac:dyDescent="0.25">
      <c r="A324" s="262"/>
      <c r="B324" s="274">
        <f>B323-C75</f>
        <v>-78120</v>
      </c>
      <c r="C324" s="277"/>
      <c r="D324" s="263">
        <f>D323-C48</f>
        <v>0</v>
      </c>
      <c r="E324" s="248"/>
      <c r="F324" s="263">
        <f>F323-C59</f>
        <v>0</v>
      </c>
      <c r="G324" s="248"/>
      <c r="H324" s="263">
        <f t="shared" si="184"/>
        <v>-78120</v>
      </c>
      <c r="I324" s="247"/>
    </row>
    <row r="325" spans="1:13" ht="15.75" hidden="1" x14ac:dyDescent="0.25">
      <c r="A325" s="247"/>
      <c r="B325" s="264"/>
      <c r="C325" s="251" t="s">
        <v>210</v>
      </c>
      <c r="D325" s="249"/>
      <c r="E325" s="251" t="s">
        <v>211</v>
      </c>
      <c r="F325" s="249"/>
      <c r="G325" s="251" t="s">
        <v>212</v>
      </c>
      <c r="H325" s="253">
        <f t="shared" si="184"/>
        <v>0</v>
      </c>
      <c r="I325" s="247"/>
    </row>
    <row r="326" spans="1:13" ht="16.5" hidden="1" customHeight="1" x14ac:dyDescent="0.25">
      <c r="A326" s="247"/>
      <c r="B326" s="264"/>
      <c r="C326" s="251">
        <v>221</v>
      </c>
      <c r="D326" s="253">
        <f>C81</f>
        <v>29612.880000000001</v>
      </c>
      <c r="E326" s="251">
        <v>221</v>
      </c>
      <c r="F326" s="253"/>
      <c r="G326" s="251">
        <v>221</v>
      </c>
      <c r="H326" s="253">
        <f t="shared" si="184"/>
        <v>29612.880000000001</v>
      </c>
      <c r="I326" s="247"/>
    </row>
    <row r="327" spans="1:13" ht="16.5" hidden="1" customHeight="1" x14ac:dyDescent="0.25">
      <c r="A327" s="247"/>
      <c r="B327" s="264"/>
      <c r="C327" s="251">
        <v>222</v>
      </c>
      <c r="D327" s="253">
        <f>C85</f>
        <v>0</v>
      </c>
      <c r="E327" s="251">
        <v>222</v>
      </c>
      <c r="F327" s="253"/>
      <c r="G327" s="251">
        <v>222</v>
      </c>
      <c r="H327" s="253">
        <f t="shared" si="184"/>
        <v>0</v>
      </c>
      <c r="I327" s="247"/>
    </row>
    <row r="328" spans="1:13" ht="16.5" hidden="1" customHeight="1" x14ac:dyDescent="0.25">
      <c r="A328" s="247"/>
      <c r="B328" s="264"/>
      <c r="C328" s="251">
        <v>212</v>
      </c>
      <c r="D328" s="253">
        <f>C79+C88</f>
        <v>40000</v>
      </c>
      <c r="E328" s="251">
        <v>212</v>
      </c>
      <c r="F328" s="253"/>
      <c r="G328" s="251">
        <v>212</v>
      </c>
      <c r="H328" s="253">
        <f t="shared" si="184"/>
        <v>40000</v>
      </c>
      <c r="I328" s="247"/>
    </row>
    <row r="329" spans="1:13" ht="16.5" hidden="1" customHeight="1" x14ac:dyDescent="0.25">
      <c r="A329" s="247"/>
      <c r="B329" s="265">
        <v>244</v>
      </c>
      <c r="C329" s="251">
        <v>223</v>
      </c>
      <c r="D329" s="253">
        <f>C90</f>
        <v>383988.8</v>
      </c>
      <c r="E329" s="251">
        <v>223</v>
      </c>
      <c r="F329" s="253"/>
      <c r="G329" s="251">
        <v>223</v>
      </c>
      <c r="H329" s="253">
        <f t="shared" si="184"/>
        <v>384232.8</v>
      </c>
      <c r="I329" s="264">
        <v>244</v>
      </c>
    </row>
    <row r="330" spans="1:13" ht="16.5" hidden="1" customHeight="1" x14ac:dyDescent="0.25">
      <c r="A330" s="247"/>
      <c r="B330" s="265">
        <v>247</v>
      </c>
      <c r="C330" s="251">
        <v>223</v>
      </c>
      <c r="D330" s="253">
        <f>C91</f>
        <v>2206313.87</v>
      </c>
      <c r="E330" s="251">
        <v>223</v>
      </c>
      <c r="F330" s="253"/>
      <c r="G330" s="251">
        <v>223</v>
      </c>
      <c r="H330" s="253">
        <f t="shared" si="184"/>
        <v>2206560.87</v>
      </c>
      <c r="I330" s="264">
        <v>247</v>
      </c>
    </row>
    <row r="331" spans="1:13" ht="16.5" hidden="1" customHeight="1" x14ac:dyDescent="0.25">
      <c r="A331" s="247"/>
      <c r="B331" s="264"/>
      <c r="C331" s="266">
        <v>223</v>
      </c>
      <c r="D331" s="253">
        <f>D329+D330</f>
        <v>2590302.67</v>
      </c>
      <c r="E331" s="266">
        <v>223</v>
      </c>
      <c r="F331" s="253">
        <f>F329+F330</f>
        <v>0</v>
      </c>
      <c r="G331" s="266">
        <v>223</v>
      </c>
      <c r="H331" s="253">
        <f t="shared" si="184"/>
        <v>2590302.67</v>
      </c>
      <c r="I331" s="247"/>
    </row>
    <row r="332" spans="1:13" ht="16.5" hidden="1" customHeight="1" x14ac:dyDescent="0.25">
      <c r="A332" s="247"/>
      <c r="B332" s="264"/>
      <c r="C332" s="251" t="s">
        <v>213</v>
      </c>
      <c r="D332" s="253">
        <f>C97+C145+C158+C177</f>
        <v>1011330</v>
      </c>
      <c r="E332" s="251" t="s">
        <v>213</v>
      </c>
      <c r="F332" s="253">
        <f>C191+C215+C223</f>
        <v>0</v>
      </c>
      <c r="G332" s="251" t="s">
        <v>213</v>
      </c>
      <c r="H332" s="253">
        <f t="shared" si="184"/>
        <v>1011330</v>
      </c>
      <c r="I332" s="247"/>
    </row>
    <row r="333" spans="1:13" ht="15.75" hidden="1" x14ac:dyDescent="0.25">
      <c r="A333" s="247"/>
      <c r="B333" s="265">
        <v>243</v>
      </c>
      <c r="C333" s="251" t="s">
        <v>214</v>
      </c>
      <c r="D333" s="253"/>
      <c r="E333" s="251" t="s">
        <v>214</v>
      </c>
      <c r="F333" s="253">
        <f>C235</f>
        <v>0</v>
      </c>
      <c r="G333" s="251" t="s">
        <v>214</v>
      </c>
      <c r="H333" s="253">
        <f t="shared" si="184"/>
        <v>243</v>
      </c>
      <c r="I333" s="264">
        <v>243</v>
      </c>
    </row>
    <row r="334" spans="1:13" ht="15.75" hidden="1" x14ac:dyDescent="0.25">
      <c r="A334" s="247"/>
      <c r="B334" s="264"/>
      <c r="C334" s="251" t="s">
        <v>215</v>
      </c>
      <c r="D334" s="253">
        <f>C109+C155+C165+C181</f>
        <v>3859208.09</v>
      </c>
      <c r="E334" s="251" t="s">
        <v>215</v>
      </c>
      <c r="F334" s="253">
        <f>C195+C217+C225+C246+C255</f>
        <v>8000</v>
      </c>
      <c r="G334" s="251" t="s">
        <v>215</v>
      </c>
      <c r="H334" s="253">
        <f t="shared" si="184"/>
        <v>3867208.09</v>
      </c>
      <c r="I334" s="247"/>
    </row>
    <row r="335" spans="1:13" ht="15.75" hidden="1" x14ac:dyDescent="0.25">
      <c r="A335" s="247"/>
      <c r="B335" s="264"/>
      <c r="C335" s="251" t="s">
        <v>216</v>
      </c>
      <c r="D335" s="253"/>
      <c r="E335" s="251" t="s">
        <v>216</v>
      </c>
      <c r="F335" s="253">
        <f>C241</f>
        <v>0</v>
      </c>
      <c r="G335" s="251" t="s">
        <v>216</v>
      </c>
      <c r="H335" s="253">
        <f t="shared" si="184"/>
        <v>0</v>
      </c>
      <c r="I335" s="264">
        <v>243</v>
      </c>
    </row>
    <row r="336" spans="1:13" ht="15.75" hidden="1" x14ac:dyDescent="0.25">
      <c r="A336" s="247"/>
      <c r="B336" s="264"/>
      <c r="C336" s="251">
        <v>228</v>
      </c>
      <c r="D336" s="253"/>
      <c r="E336" s="251">
        <v>228</v>
      </c>
      <c r="F336" s="253"/>
      <c r="G336" s="251">
        <v>228</v>
      </c>
      <c r="H336" s="253">
        <f t="shared" si="184"/>
        <v>0</v>
      </c>
      <c r="I336" s="247"/>
    </row>
    <row r="337" spans="1:52" ht="15.75" hidden="1" x14ac:dyDescent="0.25">
      <c r="A337" s="247"/>
      <c r="B337" s="264"/>
      <c r="C337" s="251">
        <v>290</v>
      </c>
      <c r="D337" s="253">
        <f>C122</f>
        <v>825</v>
      </c>
      <c r="E337" s="251">
        <v>290</v>
      </c>
      <c r="F337" s="253"/>
      <c r="G337" s="251">
        <v>290</v>
      </c>
      <c r="H337" s="253">
        <f t="shared" si="184"/>
        <v>825</v>
      </c>
      <c r="I337" s="247"/>
    </row>
    <row r="338" spans="1:52" ht="15.75" hidden="1" x14ac:dyDescent="0.25">
      <c r="A338" s="247"/>
      <c r="B338" s="264"/>
      <c r="C338" s="251">
        <v>310</v>
      </c>
      <c r="D338" s="253"/>
      <c r="E338" s="251">
        <v>310</v>
      </c>
      <c r="F338" s="253">
        <f>C203+C220+C228+C250+C259+C267</f>
        <v>0</v>
      </c>
      <c r="G338" s="251">
        <v>310</v>
      </c>
      <c r="H338" s="253">
        <f t="shared" si="184"/>
        <v>0</v>
      </c>
      <c r="I338" s="247"/>
    </row>
    <row r="339" spans="1:52" ht="15.75" hidden="1" x14ac:dyDescent="0.25">
      <c r="A339" s="247"/>
      <c r="B339" s="264"/>
      <c r="C339" s="251">
        <v>340</v>
      </c>
      <c r="D339" s="253">
        <f>C124</f>
        <v>0</v>
      </c>
      <c r="E339" s="251">
        <v>340</v>
      </c>
      <c r="F339" s="253"/>
      <c r="G339" s="251">
        <v>340</v>
      </c>
      <c r="H339" s="253">
        <f t="shared" si="184"/>
        <v>0</v>
      </c>
      <c r="I339" s="247"/>
    </row>
    <row r="340" spans="1:52" ht="15.75" hidden="1" x14ac:dyDescent="0.25">
      <c r="A340" s="247"/>
      <c r="B340" s="264"/>
      <c r="C340" s="251">
        <v>341</v>
      </c>
      <c r="D340" s="253">
        <f>C126</f>
        <v>30000</v>
      </c>
      <c r="E340" s="251">
        <v>341</v>
      </c>
      <c r="F340" s="253"/>
      <c r="G340" s="251">
        <v>341</v>
      </c>
      <c r="H340" s="253">
        <f t="shared" si="184"/>
        <v>30000</v>
      </c>
      <c r="I340" s="247"/>
    </row>
    <row r="341" spans="1:52" ht="15.75" hidden="1" x14ac:dyDescent="0.25">
      <c r="A341" s="247"/>
      <c r="B341" s="264"/>
      <c r="C341" s="251">
        <v>342</v>
      </c>
      <c r="D341" s="253">
        <f>C128</f>
        <v>0</v>
      </c>
      <c r="E341" s="251">
        <v>342</v>
      </c>
      <c r="F341" s="253"/>
      <c r="G341" s="251">
        <v>342</v>
      </c>
      <c r="H341" s="253">
        <f t="shared" si="184"/>
        <v>0</v>
      </c>
      <c r="I341" s="247"/>
    </row>
    <row r="342" spans="1:52" ht="15.75" hidden="1" x14ac:dyDescent="0.25">
      <c r="A342" s="267"/>
      <c r="B342" s="267"/>
      <c r="C342" s="251">
        <v>343</v>
      </c>
      <c r="D342" s="253">
        <f>C130</f>
        <v>28520</v>
      </c>
      <c r="E342" s="251">
        <v>343</v>
      </c>
      <c r="F342" s="253"/>
      <c r="G342" s="251">
        <v>343</v>
      </c>
      <c r="H342" s="253">
        <f t="shared" si="184"/>
        <v>28520</v>
      </c>
      <c r="I342" s="267"/>
    </row>
    <row r="343" spans="1:52" ht="15.75" hidden="1" x14ac:dyDescent="0.25">
      <c r="A343" s="267"/>
      <c r="B343" s="267"/>
      <c r="C343" s="251">
        <v>344</v>
      </c>
      <c r="D343" s="253">
        <f>C132</f>
        <v>230525</v>
      </c>
      <c r="E343" s="251">
        <v>344</v>
      </c>
      <c r="F343" s="253"/>
      <c r="G343" s="251">
        <v>344</v>
      </c>
      <c r="H343" s="253">
        <f t="shared" si="184"/>
        <v>230525</v>
      </c>
      <c r="I343" s="267"/>
    </row>
    <row r="344" spans="1:52" ht="15.75" hidden="1" x14ac:dyDescent="0.25">
      <c r="A344" s="267"/>
      <c r="B344" s="267"/>
      <c r="C344" s="251">
        <v>345</v>
      </c>
      <c r="D344" s="253">
        <f>C134</f>
        <v>0</v>
      </c>
      <c r="E344" s="251">
        <v>345</v>
      </c>
      <c r="F344" s="253"/>
      <c r="G344" s="251">
        <v>345</v>
      </c>
      <c r="H344" s="253">
        <f t="shared" si="184"/>
        <v>0</v>
      </c>
      <c r="I344" s="267"/>
    </row>
    <row r="345" spans="1:52" s="65" customFormat="1" ht="15.75" hidden="1" x14ac:dyDescent="0.25">
      <c r="A345" s="267"/>
      <c r="B345" s="267"/>
      <c r="C345" s="251">
        <v>346</v>
      </c>
      <c r="D345" s="253">
        <f>C136+C170+C184</f>
        <v>145423</v>
      </c>
      <c r="E345" s="251">
        <v>346</v>
      </c>
      <c r="F345" s="253">
        <f>C231+C252+C261+C269</f>
        <v>0</v>
      </c>
      <c r="G345" s="251">
        <v>346</v>
      </c>
      <c r="H345" s="253">
        <f t="shared" si="184"/>
        <v>145423</v>
      </c>
      <c r="I345" s="267"/>
      <c r="J345" s="225"/>
      <c r="K345" s="225"/>
      <c r="L345" s="225"/>
      <c r="M345" s="225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 ht="15.75" hidden="1" x14ac:dyDescent="0.25">
      <c r="A346" s="267"/>
      <c r="B346" s="267"/>
      <c r="C346" s="251">
        <v>349</v>
      </c>
      <c r="D346" s="253">
        <f>C142</f>
        <v>4000</v>
      </c>
      <c r="E346" s="251">
        <v>349</v>
      </c>
      <c r="F346" s="253"/>
      <c r="G346" s="251">
        <v>349</v>
      </c>
      <c r="H346" s="253">
        <f t="shared" si="184"/>
        <v>4000</v>
      </c>
      <c r="I346" s="267"/>
    </row>
    <row r="347" spans="1:52" ht="15.75" hidden="1" x14ac:dyDescent="0.25">
      <c r="A347" s="267"/>
      <c r="B347" s="267"/>
      <c r="C347" s="256" t="s">
        <v>208</v>
      </c>
      <c r="D347" s="257">
        <f>SUM(D338:D346)</f>
        <v>438468</v>
      </c>
      <c r="E347" s="256" t="s">
        <v>208</v>
      </c>
      <c r="F347" s="257">
        <f>SUM(F338:F346)</f>
        <v>0</v>
      </c>
      <c r="G347" s="256" t="s">
        <v>208</v>
      </c>
      <c r="H347" s="485">
        <f>SUM(H338:H346)</f>
        <v>438468</v>
      </c>
      <c r="I347" s="267"/>
    </row>
    <row r="348" spans="1:52" ht="15.75" hidden="1" x14ac:dyDescent="0.25">
      <c r="A348" s="267"/>
      <c r="B348" s="267"/>
      <c r="C348" s="251"/>
      <c r="D348" s="249"/>
      <c r="E348" s="251"/>
      <c r="F348" s="249"/>
      <c r="G348" s="251"/>
      <c r="H348" s="253">
        <f>D348+F348</f>
        <v>0</v>
      </c>
      <c r="I348" s="267"/>
    </row>
    <row r="349" spans="1:52" ht="15.75" hidden="1" x14ac:dyDescent="0.25">
      <c r="A349" s="267"/>
      <c r="B349" s="267"/>
      <c r="C349" s="260" t="s">
        <v>209</v>
      </c>
      <c r="D349" s="261">
        <f>SUM(D326+D327+D328+D331+D332+D334+D336+D337+D347+D333+D335)</f>
        <v>7969746.6399999997</v>
      </c>
      <c r="E349" s="260" t="s">
        <v>209</v>
      </c>
      <c r="F349" s="261">
        <f>SUM(F326+F327+F328+F331+F332+F334+F336+F337+F347+F333+F335)</f>
        <v>8000</v>
      </c>
      <c r="G349" s="260" t="s">
        <v>209</v>
      </c>
      <c r="H349" s="486">
        <f>SUM(H326+H327+H328+H331+H332+H334+H336+H337+H347+H333+H335)</f>
        <v>7977989.6399999997</v>
      </c>
      <c r="I349" s="267"/>
    </row>
    <row r="350" spans="1:52" ht="15.75" hidden="1" x14ac:dyDescent="0.25">
      <c r="A350" s="267"/>
      <c r="B350" s="267"/>
      <c r="C350" s="248"/>
      <c r="D350" s="263">
        <f>D349-C188</f>
        <v>0</v>
      </c>
      <c r="E350" s="248"/>
      <c r="F350" s="263">
        <f>F349-C277</f>
        <v>0</v>
      </c>
      <c r="G350" s="248"/>
      <c r="H350" s="263">
        <f>B350+D350+F350</f>
        <v>0</v>
      </c>
      <c r="I350" s="267"/>
    </row>
    <row r="351" spans="1:52" ht="15.75" hidden="1" x14ac:dyDescent="0.25">
      <c r="A351" s="267"/>
      <c r="B351" s="267"/>
      <c r="C351" s="251" t="s">
        <v>217</v>
      </c>
      <c r="D351" s="249"/>
      <c r="E351" s="251" t="s">
        <v>225</v>
      </c>
      <c r="F351" s="249"/>
      <c r="G351" s="251" t="s">
        <v>226</v>
      </c>
      <c r="H351" s="253">
        <f>B351+D351+F351</f>
        <v>0</v>
      </c>
      <c r="I351" s="267"/>
    </row>
    <row r="352" spans="1:52" ht="15.75" hidden="1" x14ac:dyDescent="0.25">
      <c r="A352" s="267"/>
      <c r="B352" s="267"/>
      <c r="C352" s="251">
        <v>211</v>
      </c>
      <c r="D352" s="253">
        <f>D311</f>
        <v>35919022</v>
      </c>
      <c r="E352" s="251">
        <v>211</v>
      </c>
      <c r="F352" s="253">
        <f>F311+B311</f>
        <v>1997301.6099999999</v>
      </c>
      <c r="G352" s="251">
        <v>211</v>
      </c>
      <c r="H352" s="253">
        <f t="shared" ref="H352:H373" si="185">D352+F352</f>
        <v>37916323.609999999</v>
      </c>
      <c r="I352" s="267"/>
    </row>
    <row r="353" spans="1:9" ht="15.75" hidden="1" x14ac:dyDescent="0.25">
      <c r="A353" s="267"/>
      <c r="B353" s="267"/>
      <c r="C353" s="251">
        <v>213</v>
      </c>
      <c r="D353" s="253">
        <f>D312</f>
        <v>10847545</v>
      </c>
      <c r="E353" s="251">
        <v>213</v>
      </c>
      <c r="F353" s="253">
        <f>B312+F312</f>
        <v>603185.06999999995</v>
      </c>
      <c r="G353" s="251">
        <v>213</v>
      </c>
      <c r="H353" s="253">
        <f t="shared" si="185"/>
        <v>11450730.07</v>
      </c>
      <c r="I353" s="267"/>
    </row>
    <row r="354" spans="1:9" ht="15.75" hidden="1" x14ac:dyDescent="0.25">
      <c r="A354" s="267"/>
      <c r="B354" s="267"/>
      <c r="C354" s="251">
        <v>221</v>
      </c>
      <c r="D354" s="253">
        <f>D313+D326</f>
        <v>29612.880000000001</v>
      </c>
      <c r="E354" s="251">
        <v>221</v>
      </c>
      <c r="F354" s="253">
        <f>B313+F313+F326</f>
        <v>0</v>
      </c>
      <c r="G354" s="251">
        <v>221</v>
      </c>
      <c r="H354" s="253">
        <f t="shared" si="185"/>
        <v>29612.880000000001</v>
      </c>
      <c r="I354" s="267"/>
    </row>
    <row r="355" spans="1:9" ht="15.75" hidden="1" x14ac:dyDescent="0.25">
      <c r="A355" s="267"/>
      <c r="B355" s="267"/>
      <c r="C355" s="251">
        <v>222</v>
      </c>
      <c r="D355" s="253">
        <f>D327</f>
        <v>0</v>
      </c>
      <c r="E355" s="251">
        <v>222</v>
      </c>
      <c r="F355" s="253">
        <f>F327</f>
        <v>0</v>
      </c>
      <c r="G355" s="251">
        <v>222</v>
      </c>
      <c r="H355" s="253">
        <f t="shared" si="185"/>
        <v>0</v>
      </c>
      <c r="I355" s="267"/>
    </row>
    <row r="356" spans="1:9" ht="15.75" hidden="1" x14ac:dyDescent="0.25">
      <c r="A356" s="267"/>
      <c r="B356" s="267"/>
      <c r="C356" s="251">
        <v>212</v>
      </c>
      <c r="D356" s="253">
        <f>D314+D328</f>
        <v>40000</v>
      </c>
      <c r="E356" s="251">
        <v>212</v>
      </c>
      <c r="F356" s="253">
        <f>B314+F314+F328</f>
        <v>0</v>
      </c>
      <c r="G356" s="251">
        <v>212</v>
      </c>
      <c r="H356" s="253">
        <f t="shared" si="185"/>
        <v>40000</v>
      </c>
      <c r="I356" s="267"/>
    </row>
    <row r="357" spans="1:9" ht="15.75" hidden="1" x14ac:dyDescent="0.25">
      <c r="A357" s="267"/>
      <c r="B357" s="267"/>
      <c r="C357" s="251">
        <v>214</v>
      </c>
      <c r="D357" s="253">
        <f>D315</f>
        <v>0</v>
      </c>
      <c r="E357" s="251">
        <v>214</v>
      </c>
      <c r="F357" s="253">
        <f>B315+F315</f>
        <v>0</v>
      </c>
      <c r="G357" s="251">
        <v>214</v>
      </c>
      <c r="H357" s="253">
        <f t="shared" si="185"/>
        <v>0</v>
      </c>
      <c r="I357" s="267"/>
    </row>
    <row r="358" spans="1:9" ht="15.75" hidden="1" x14ac:dyDescent="0.25">
      <c r="A358" s="267"/>
      <c r="B358" s="267"/>
      <c r="C358" s="266">
        <v>223</v>
      </c>
      <c r="D358" s="253">
        <f>D331</f>
        <v>2590302.67</v>
      </c>
      <c r="E358" s="266">
        <v>223</v>
      </c>
      <c r="F358" s="253">
        <f>F331</f>
        <v>0</v>
      </c>
      <c r="G358" s="266">
        <v>223</v>
      </c>
      <c r="H358" s="253">
        <f t="shared" si="185"/>
        <v>2590302.67</v>
      </c>
      <c r="I358" s="267"/>
    </row>
    <row r="359" spans="1:9" ht="15.75" hidden="1" x14ac:dyDescent="0.25">
      <c r="A359" s="267"/>
      <c r="B359" s="267"/>
      <c r="C359" s="251" t="s">
        <v>213</v>
      </c>
      <c r="D359" s="253">
        <f>D332+D316</f>
        <v>1061330</v>
      </c>
      <c r="E359" s="251" t="s">
        <v>213</v>
      </c>
      <c r="F359" s="253">
        <f>B316+F316+F332</f>
        <v>0</v>
      </c>
      <c r="G359" s="251" t="s">
        <v>213</v>
      </c>
      <c r="H359" s="253">
        <f t="shared" si="185"/>
        <v>1061330</v>
      </c>
      <c r="I359" s="267"/>
    </row>
    <row r="360" spans="1:9" ht="15.75" hidden="1" x14ac:dyDescent="0.25">
      <c r="A360" s="267"/>
      <c r="B360" s="267"/>
      <c r="C360" s="251" t="s">
        <v>214</v>
      </c>
      <c r="D360" s="253">
        <f>D333</f>
        <v>0</v>
      </c>
      <c r="E360" s="251" t="s">
        <v>214</v>
      </c>
      <c r="F360" s="253">
        <f>F333</f>
        <v>0</v>
      </c>
      <c r="G360" s="251" t="s">
        <v>214</v>
      </c>
      <c r="H360" s="253">
        <f t="shared" si="185"/>
        <v>0</v>
      </c>
      <c r="I360" s="267"/>
    </row>
    <row r="361" spans="1:9" ht="15.75" hidden="1" x14ac:dyDescent="0.25">
      <c r="A361" s="267"/>
      <c r="B361" s="267"/>
      <c r="C361" s="251" t="s">
        <v>215</v>
      </c>
      <c r="D361" s="253">
        <f>D317+D334</f>
        <v>3921528.09</v>
      </c>
      <c r="E361" s="251" t="s">
        <v>215</v>
      </c>
      <c r="F361" s="253">
        <f>B317+F317+F334</f>
        <v>4686301.75</v>
      </c>
      <c r="G361" s="251" t="s">
        <v>215</v>
      </c>
      <c r="H361" s="253">
        <f t="shared" si="185"/>
        <v>8607829.8399999999</v>
      </c>
      <c r="I361" s="267"/>
    </row>
    <row r="362" spans="1:9" ht="15.75" hidden="1" x14ac:dyDescent="0.25">
      <c r="A362" s="267"/>
      <c r="B362" s="267"/>
      <c r="C362" s="251" t="s">
        <v>216</v>
      </c>
      <c r="D362" s="253">
        <f>D335</f>
        <v>0</v>
      </c>
      <c r="E362" s="251" t="s">
        <v>216</v>
      </c>
      <c r="F362" s="253">
        <f>F335</f>
        <v>0</v>
      </c>
      <c r="G362" s="251" t="s">
        <v>216</v>
      </c>
      <c r="H362" s="253">
        <f t="shared" si="185"/>
        <v>0</v>
      </c>
      <c r="I362" s="267"/>
    </row>
    <row r="363" spans="1:9" ht="15.75" hidden="1" x14ac:dyDescent="0.25">
      <c r="A363" s="267"/>
      <c r="B363" s="267"/>
      <c r="C363" s="251">
        <v>228</v>
      </c>
      <c r="D363" s="253">
        <f>D336</f>
        <v>0</v>
      </c>
      <c r="E363" s="251">
        <v>228</v>
      </c>
      <c r="F363" s="253">
        <f>F336</f>
        <v>0</v>
      </c>
      <c r="G363" s="251">
        <v>228</v>
      </c>
      <c r="H363" s="253">
        <f t="shared" si="185"/>
        <v>0</v>
      </c>
      <c r="I363" s="267"/>
    </row>
    <row r="364" spans="1:9" ht="15.75" hidden="1" x14ac:dyDescent="0.25">
      <c r="A364" s="267"/>
      <c r="B364" s="267"/>
      <c r="C364" s="251">
        <v>290</v>
      </c>
      <c r="D364" s="253">
        <f>D337</f>
        <v>825</v>
      </c>
      <c r="E364" s="251">
        <v>290</v>
      </c>
      <c r="F364" s="253">
        <f>F337</f>
        <v>0</v>
      </c>
      <c r="G364" s="251">
        <v>290</v>
      </c>
      <c r="H364" s="253">
        <f t="shared" si="185"/>
        <v>825</v>
      </c>
      <c r="I364" s="267"/>
    </row>
    <row r="365" spans="1:9" ht="22.5" hidden="1" customHeight="1" x14ac:dyDescent="0.25">
      <c r="A365" s="267"/>
      <c r="B365" s="267"/>
      <c r="C365" s="251">
        <v>310</v>
      </c>
      <c r="D365" s="253">
        <f>D318+D338</f>
        <v>1411930</v>
      </c>
      <c r="E365" s="251">
        <v>310</v>
      </c>
      <c r="F365" s="253">
        <f>B318+F318+F338</f>
        <v>0</v>
      </c>
      <c r="G365" s="251">
        <v>310</v>
      </c>
      <c r="H365" s="253">
        <f t="shared" si="185"/>
        <v>1411930</v>
      </c>
      <c r="I365" s="267"/>
    </row>
    <row r="366" spans="1:9" ht="22.5" hidden="1" customHeight="1" x14ac:dyDescent="0.25">
      <c r="A366" s="267"/>
      <c r="B366" s="267"/>
      <c r="C366" s="251">
        <v>340</v>
      </c>
      <c r="D366" s="253">
        <f>D339</f>
        <v>0</v>
      </c>
      <c r="E366" s="251">
        <v>340</v>
      </c>
      <c r="F366" s="253">
        <f>F339</f>
        <v>0</v>
      </c>
      <c r="G366" s="251">
        <v>340</v>
      </c>
      <c r="H366" s="253">
        <f t="shared" si="185"/>
        <v>0</v>
      </c>
      <c r="I366" s="267"/>
    </row>
    <row r="367" spans="1:9" ht="31.5" hidden="1" customHeight="1" x14ac:dyDescent="0.25">
      <c r="A367" s="267"/>
      <c r="B367" s="267"/>
      <c r="C367" s="251">
        <v>341</v>
      </c>
      <c r="D367" s="253">
        <f>D340</f>
        <v>30000</v>
      </c>
      <c r="E367" s="251">
        <v>341</v>
      </c>
      <c r="F367" s="253">
        <f>F340</f>
        <v>0</v>
      </c>
      <c r="G367" s="251">
        <v>341</v>
      </c>
      <c r="H367" s="253">
        <f t="shared" si="185"/>
        <v>30000</v>
      </c>
      <c r="I367" s="267"/>
    </row>
    <row r="368" spans="1:9" ht="15.75" hidden="1" x14ac:dyDescent="0.25">
      <c r="A368" s="267"/>
      <c r="B368" s="267"/>
      <c r="C368" s="251">
        <v>342</v>
      </c>
      <c r="D368" s="253">
        <f>D341+D319</f>
        <v>0</v>
      </c>
      <c r="E368" s="251">
        <v>342</v>
      </c>
      <c r="F368" s="253">
        <f>B319+F319+F341</f>
        <v>0</v>
      </c>
      <c r="G368" s="251">
        <v>342</v>
      </c>
      <c r="H368" s="253">
        <f t="shared" si="185"/>
        <v>0</v>
      </c>
      <c r="I368" s="267"/>
    </row>
    <row r="369" spans="1:970" ht="15.75" hidden="1" x14ac:dyDescent="0.25">
      <c r="A369" s="267"/>
      <c r="B369" s="267"/>
      <c r="C369" s="251">
        <v>343</v>
      </c>
      <c r="D369" s="253">
        <f>D342</f>
        <v>28520</v>
      </c>
      <c r="E369" s="251">
        <v>343</v>
      </c>
      <c r="F369" s="253">
        <f>F342</f>
        <v>0</v>
      </c>
      <c r="G369" s="251">
        <v>343</v>
      </c>
      <c r="H369" s="253">
        <f t="shared" si="185"/>
        <v>28520</v>
      </c>
      <c r="I369" s="267"/>
    </row>
    <row r="370" spans="1:970" ht="15.75" hidden="1" x14ac:dyDescent="0.25">
      <c r="A370" s="267"/>
      <c r="B370" s="267"/>
      <c r="C370" s="251">
        <v>344</v>
      </c>
      <c r="D370" s="253">
        <f>D343</f>
        <v>230525</v>
      </c>
      <c r="E370" s="251">
        <v>344</v>
      </c>
      <c r="F370" s="253">
        <f>F343</f>
        <v>0</v>
      </c>
      <c r="G370" s="251">
        <v>344</v>
      </c>
      <c r="H370" s="253">
        <f t="shared" si="185"/>
        <v>230525</v>
      </c>
      <c r="I370" s="267"/>
    </row>
    <row r="371" spans="1:970" ht="15.75" hidden="1" x14ac:dyDescent="0.25">
      <c r="A371" s="267"/>
      <c r="B371" s="267"/>
      <c r="C371" s="251">
        <v>345</v>
      </c>
      <c r="D371" s="253">
        <f>D344</f>
        <v>0</v>
      </c>
      <c r="E371" s="251">
        <v>345</v>
      </c>
      <c r="F371" s="253">
        <f>F344</f>
        <v>0</v>
      </c>
      <c r="G371" s="251">
        <v>345</v>
      </c>
      <c r="H371" s="253">
        <f t="shared" si="185"/>
        <v>0</v>
      </c>
      <c r="I371" s="267"/>
    </row>
    <row r="372" spans="1:970" s="330" customFormat="1" ht="15.75" hidden="1" x14ac:dyDescent="0.25">
      <c r="A372" s="267"/>
      <c r="B372" s="267"/>
      <c r="C372" s="251">
        <v>346</v>
      </c>
      <c r="D372" s="253">
        <f>D345+D320</f>
        <v>245423</v>
      </c>
      <c r="E372" s="251">
        <v>346</v>
      </c>
      <c r="F372" s="253">
        <f>B320+F320+F345</f>
        <v>0</v>
      </c>
      <c r="G372" s="251">
        <v>346</v>
      </c>
      <c r="H372" s="253">
        <f t="shared" si="185"/>
        <v>245423</v>
      </c>
      <c r="I372" s="267"/>
      <c r="J372" s="225"/>
      <c r="K372" s="225"/>
      <c r="L372" s="225"/>
      <c r="M372" s="225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  <c r="CP372" s="3"/>
      <c r="CQ372" s="3"/>
      <c r="CR372" s="3"/>
      <c r="CS372" s="3"/>
      <c r="CT372" s="3"/>
      <c r="CU372" s="3"/>
      <c r="CV372" s="3"/>
      <c r="CW372" s="3"/>
      <c r="CX372" s="3"/>
      <c r="CY372" s="3"/>
      <c r="CZ372" s="3"/>
      <c r="DA372" s="3"/>
      <c r="DB372" s="3"/>
      <c r="DC372" s="3"/>
      <c r="DD372" s="3"/>
      <c r="DE372" s="3"/>
      <c r="DF372" s="3"/>
      <c r="DG372" s="3"/>
      <c r="DH372" s="3"/>
      <c r="DI372" s="3"/>
      <c r="DJ372" s="3"/>
      <c r="DK372" s="3"/>
      <c r="DL372" s="3"/>
      <c r="DM372" s="3"/>
      <c r="DN372" s="3"/>
      <c r="DO372" s="3"/>
      <c r="DP372" s="3"/>
      <c r="DQ372" s="3"/>
      <c r="DR372" s="3"/>
      <c r="DS372" s="3"/>
      <c r="DT372" s="3"/>
      <c r="DU372" s="3"/>
      <c r="DV372" s="3"/>
      <c r="DW372" s="3"/>
      <c r="DX372" s="3"/>
      <c r="DY372" s="3"/>
      <c r="DZ372" s="3"/>
      <c r="EA372" s="3"/>
      <c r="EB372" s="3"/>
      <c r="EC372" s="3"/>
      <c r="ED372" s="3"/>
      <c r="EE372" s="3"/>
      <c r="EF372" s="3"/>
      <c r="EG372" s="3"/>
      <c r="EH372" s="3"/>
      <c r="EI372" s="3"/>
      <c r="EJ372" s="3"/>
      <c r="EK372" s="3"/>
      <c r="EL372" s="3"/>
      <c r="EM372" s="3"/>
      <c r="EN372" s="3"/>
      <c r="EO372" s="3"/>
      <c r="EP372" s="3"/>
      <c r="EQ372" s="3"/>
      <c r="ER372" s="3"/>
      <c r="ES372" s="3"/>
      <c r="ET372" s="3"/>
      <c r="EU372" s="3"/>
      <c r="EV372" s="3"/>
      <c r="EW372" s="3"/>
      <c r="EX372" s="3"/>
      <c r="EY372" s="3"/>
      <c r="EZ372" s="3"/>
      <c r="FA372" s="3"/>
      <c r="FB372" s="3"/>
      <c r="FC372" s="3"/>
      <c r="FD372" s="3"/>
      <c r="FE372" s="3"/>
      <c r="FF372" s="3"/>
      <c r="FG372" s="3"/>
      <c r="FH372" s="3"/>
      <c r="FI372" s="3"/>
      <c r="FJ372" s="3"/>
      <c r="FK372" s="3"/>
      <c r="FL372" s="3"/>
      <c r="FM372" s="3"/>
      <c r="FN372" s="3"/>
      <c r="FO372" s="3"/>
      <c r="FP372" s="3"/>
      <c r="FQ372" s="3"/>
      <c r="FR372" s="3"/>
      <c r="FS372" s="3"/>
      <c r="FT372" s="3"/>
      <c r="FU372" s="3"/>
      <c r="FV372" s="3"/>
      <c r="FW372" s="3"/>
      <c r="FX372" s="3"/>
      <c r="FY372" s="3"/>
      <c r="FZ372" s="3"/>
      <c r="GA372" s="3"/>
      <c r="GB372" s="3"/>
      <c r="GC372" s="3"/>
      <c r="GD372" s="3"/>
      <c r="GE372" s="3"/>
      <c r="GF372" s="3"/>
      <c r="GG372" s="3"/>
      <c r="GH372" s="3"/>
      <c r="GI372" s="3"/>
      <c r="GJ372" s="3"/>
      <c r="GK372" s="3"/>
      <c r="GL372" s="3"/>
      <c r="GM372" s="3"/>
      <c r="GN372" s="3"/>
      <c r="GO372" s="3"/>
      <c r="GP372" s="3"/>
      <c r="GQ372" s="3"/>
      <c r="GR372" s="3"/>
      <c r="GS372" s="3"/>
      <c r="GT372" s="3"/>
      <c r="GU372" s="3"/>
      <c r="GV372" s="3"/>
      <c r="GW372" s="3"/>
      <c r="GX372" s="3"/>
      <c r="GY372" s="3"/>
      <c r="GZ372" s="3"/>
      <c r="HA372" s="3"/>
      <c r="HB372" s="3"/>
      <c r="HC372" s="3"/>
      <c r="HD372" s="3"/>
      <c r="HE372" s="3"/>
      <c r="HF372" s="3"/>
      <c r="HG372" s="3"/>
      <c r="HH372" s="3"/>
      <c r="HI372" s="3"/>
      <c r="HJ372" s="3"/>
      <c r="HK372" s="3"/>
      <c r="HL372" s="3"/>
      <c r="HM372" s="3"/>
      <c r="HN372" s="3"/>
      <c r="HO372" s="3"/>
      <c r="HP372" s="3"/>
      <c r="HQ372" s="3"/>
      <c r="HR372" s="3"/>
      <c r="HS372" s="3"/>
      <c r="HT372" s="3"/>
      <c r="HU372" s="3"/>
      <c r="HV372" s="3"/>
      <c r="HW372" s="3"/>
      <c r="HX372" s="3"/>
      <c r="HY372" s="3"/>
      <c r="HZ372" s="3"/>
      <c r="IA372" s="3"/>
      <c r="IB372" s="3"/>
      <c r="IC372" s="3"/>
      <c r="ID372" s="3"/>
      <c r="IE372" s="3"/>
      <c r="IF372" s="3"/>
      <c r="IG372" s="3"/>
      <c r="IH372" s="3"/>
      <c r="II372" s="3"/>
      <c r="IJ372" s="3"/>
      <c r="IK372" s="3"/>
      <c r="IL372" s="3"/>
      <c r="IM372" s="3"/>
      <c r="IN372" s="3"/>
      <c r="IO372" s="3"/>
      <c r="IP372" s="3"/>
      <c r="IQ372" s="3"/>
      <c r="IR372" s="3"/>
      <c r="IS372" s="3"/>
      <c r="IT372" s="3"/>
      <c r="IU372" s="3"/>
      <c r="IV372" s="3"/>
      <c r="IW372" s="3"/>
      <c r="IX372" s="3"/>
      <c r="IY372" s="3"/>
      <c r="IZ372" s="3"/>
      <c r="JA372" s="3"/>
      <c r="JB372" s="3"/>
      <c r="JC372" s="3"/>
      <c r="JD372" s="3"/>
      <c r="JE372" s="3"/>
      <c r="JF372" s="3"/>
      <c r="JG372" s="3"/>
      <c r="JH372" s="3"/>
      <c r="JI372" s="3"/>
      <c r="JJ372" s="3"/>
      <c r="JK372" s="3"/>
      <c r="JL372" s="3"/>
      <c r="JM372" s="3"/>
      <c r="JN372" s="3"/>
      <c r="JO372" s="3"/>
      <c r="JP372" s="3"/>
      <c r="JQ372" s="3"/>
      <c r="JR372" s="3"/>
      <c r="JS372" s="3"/>
      <c r="JT372" s="3"/>
      <c r="JU372" s="3"/>
      <c r="JV372" s="3"/>
      <c r="JW372" s="3"/>
      <c r="JX372" s="3"/>
      <c r="JY372" s="3"/>
      <c r="JZ372" s="3"/>
      <c r="KA372" s="3"/>
      <c r="KB372" s="3"/>
      <c r="KC372" s="3"/>
      <c r="KD372" s="3"/>
      <c r="KE372" s="3"/>
      <c r="KF372" s="3"/>
      <c r="KG372" s="3"/>
      <c r="KH372" s="3"/>
      <c r="KI372" s="3"/>
      <c r="KJ372" s="3"/>
      <c r="KK372" s="3"/>
      <c r="KL372" s="3"/>
      <c r="KM372" s="3"/>
      <c r="KN372" s="3"/>
      <c r="KO372" s="3"/>
      <c r="KP372" s="3"/>
      <c r="KQ372" s="3"/>
      <c r="KR372" s="3"/>
      <c r="KS372" s="3"/>
      <c r="KT372" s="3"/>
      <c r="KU372" s="3"/>
      <c r="KV372" s="3"/>
      <c r="KW372" s="3"/>
      <c r="KX372" s="3"/>
      <c r="KY372" s="3"/>
      <c r="KZ372" s="3"/>
      <c r="LA372" s="3"/>
      <c r="LB372" s="3"/>
      <c r="LC372" s="3"/>
      <c r="LD372" s="3"/>
      <c r="LE372" s="3"/>
      <c r="LF372" s="3"/>
      <c r="LG372" s="3"/>
      <c r="LH372" s="3"/>
      <c r="LI372" s="3"/>
      <c r="LJ372" s="3"/>
      <c r="LK372" s="3"/>
      <c r="LL372" s="3"/>
      <c r="LM372" s="3"/>
      <c r="LN372" s="3"/>
      <c r="LO372" s="3"/>
      <c r="LP372" s="3"/>
      <c r="LQ372" s="3"/>
      <c r="LR372" s="3"/>
      <c r="LS372" s="3"/>
      <c r="LT372" s="3"/>
      <c r="LU372" s="3"/>
      <c r="LV372" s="3"/>
      <c r="LW372" s="3"/>
      <c r="LX372" s="3"/>
      <c r="LY372" s="3"/>
      <c r="LZ372" s="3"/>
      <c r="MA372" s="3"/>
      <c r="MB372" s="3"/>
      <c r="MC372" s="3"/>
      <c r="MD372" s="3"/>
      <c r="ME372" s="3"/>
      <c r="MF372" s="3"/>
      <c r="MG372" s="3"/>
      <c r="MH372" s="3"/>
      <c r="MI372" s="3"/>
      <c r="MJ372" s="3"/>
      <c r="MK372" s="3"/>
      <c r="ML372" s="3"/>
      <c r="MM372" s="3"/>
      <c r="MN372" s="3"/>
      <c r="MO372" s="3"/>
      <c r="MP372" s="3"/>
      <c r="MQ372" s="3"/>
      <c r="MR372" s="3"/>
      <c r="MS372" s="3"/>
      <c r="MT372" s="3"/>
      <c r="MU372" s="3"/>
      <c r="MV372" s="3"/>
      <c r="MW372" s="3"/>
      <c r="MX372" s="3"/>
      <c r="MY372" s="3"/>
      <c r="MZ372" s="3"/>
      <c r="NA372" s="3"/>
      <c r="NB372" s="3"/>
      <c r="NC372" s="3"/>
      <c r="ND372" s="3"/>
      <c r="NE372" s="3"/>
      <c r="NF372" s="3"/>
      <c r="NG372" s="3"/>
      <c r="NH372" s="3"/>
      <c r="NI372" s="3"/>
      <c r="NJ372" s="3"/>
      <c r="NK372" s="3"/>
      <c r="NL372" s="3"/>
      <c r="NM372" s="3"/>
      <c r="NN372" s="3"/>
      <c r="NO372" s="3"/>
      <c r="NP372" s="3"/>
      <c r="NQ372" s="3"/>
      <c r="NR372" s="3"/>
      <c r="NS372" s="3"/>
      <c r="NT372" s="3"/>
      <c r="NU372" s="3"/>
      <c r="NV372" s="3"/>
      <c r="NW372" s="3"/>
      <c r="NX372" s="3"/>
      <c r="NY372" s="3"/>
      <c r="NZ372" s="3"/>
      <c r="OA372" s="3"/>
      <c r="OB372" s="3"/>
      <c r="OC372" s="3"/>
      <c r="OD372" s="3"/>
      <c r="OE372" s="3"/>
      <c r="OF372" s="3"/>
      <c r="OG372" s="3"/>
      <c r="OH372" s="3"/>
      <c r="OI372" s="3"/>
      <c r="OJ372" s="3"/>
      <c r="OK372" s="3"/>
      <c r="OL372" s="3"/>
      <c r="OM372" s="3"/>
      <c r="ON372" s="3"/>
      <c r="OO372" s="3"/>
      <c r="OP372" s="3"/>
      <c r="OQ372" s="3"/>
      <c r="OR372" s="3"/>
      <c r="OS372" s="3"/>
      <c r="OT372" s="3"/>
      <c r="OU372" s="3"/>
      <c r="OV372" s="3"/>
      <c r="OW372" s="3"/>
      <c r="OX372" s="3"/>
      <c r="OY372" s="3"/>
      <c r="OZ372" s="3"/>
      <c r="PA372" s="3"/>
      <c r="PB372" s="3"/>
      <c r="PC372" s="3"/>
      <c r="PD372" s="3"/>
      <c r="PE372" s="3"/>
      <c r="PF372" s="3"/>
      <c r="PG372" s="3"/>
      <c r="PH372" s="3"/>
      <c r="PI372" s="3"/>
      <c r="PJ372" s="3"/>
      <c r="PK372" s="3"/>
      <c r="PL372" s="3"/>
      <c r="PM372" s="3"/>
      <c r="PN372" s="3"/>
      <c r="PO372" s="3"/>
      <c r="PP372" s="3"/>
      <c r="PQ372" s="3"/>
      <c r="PR372" s="3"/>
      <c r="PS372" s="3"/>
      <c r="PT372" s="3"/>
      <c r="PU372" s="3"/>
      <c r="PV372" s="3"/>
      <c r="PW372" s="3"/>
      <c r="PX372" s="3"/>
      <c r="PY372" s="3"/>
      <c r="PZ372" s="3"/>
      <c r="QA372" s="3"/>
      <c r="QB372" s="3"/>
      <c r="QC372" s="3"/>
      <c r="QD372" s="3"/>
      <c r="QE372" s="3"/>
      <c r="QF372" s="3"/>
      <c r="QG372" s="3"/>
      <c r="QH372" s="3"/>
      <c r="QI372" s="3"/>
      <c r="QJ372" s="3"/>
      <c r="QK372" s="3"/>
      <c r="QL372" s="3"/>
      <c r="QM372" s="3"/>
      <c r="QN372" s="3"/>
      <c r="QO372" s="3"/>
      <c r="QP372" s="3"/>
      <c r="QQ372" s="3"/>
      <c r="QR372" s="3"/>
      <c r="QS372" s="3"/>
      <c r="QT372" s="3"/>
      <c r="QU372" s="3"/>
      <c r="QV372" s="3"/>
      <c r="QW372" s="3"/>
      <c r="QX372" s="3"/>
      <c r="QY372" s="3"/>
      <c r="QZ372" s="3"/>
      <c r="RA372" s="3"/>
      <c r="RB372" s="3"/>
      <c r="RC372" s="3"/>
      <c r="RD372" s="3"/>
      <c r="RE372" s="3"/>
      <c r="RF372" s="3"/>
      <c r="RG372" s="3"/>
      <c r="RH372" s="3"/>
      <c r="RI372" s="3"/>
      <c r="RJ372" s="3"/>
      <c r="RK372" s="3"/>
      <c r="RL372" s="3"/>
      <c r="RM372" s="3"/>
      <c r="RN372" s="3"/>
      <c r="RO372" s="3"/>
      <c r="RP372" s="3"/>
      <c r="RQ372" s="3"/>
      <c r="RR372" s="3"/>
      <c r="RS372" s="3"/>
      <c r="RT372" s="3"/>
      <c r="RU372" s="3"/>
      <c r="RV372" s="3"/>
      <c r="RW372" s="3"/>
      <c r="RX372" s="3"/>
      <c r="RY372" s="3"/>
      <c r="RZ372" s="3"/>
      <c r="SA372" s="3"/>
      <c r="SB372" s="3"/>
      <c r="SC372" s="3"/>
      <c r="SD372" s="3"/>
      <c r="SE372" s="3"/>
      <c r="SF372" s="3"/>
      <c r="SG372" s="3"/>
      <c r="SH372" s="3"/>
      <c r="SI372" s="3"/>
      <c r="SJ372" s="3"/>
      <c r="SK372" s="3"/>
      <c r="SL372" s="3"/>
      <c r="SM372" s="3"/>
      <c r="SN372" s="3"/>
      <c r="SO372" s="3"/>
      <c r="SP372" s="3"/>
      <c r="SQ372" s="3"/>
      <c r="SR372" s="3"/>
      <c r="SS372" s="3"/>
      <c r="ST372" s="3"/>
      <c r="SU372" s="3"/>
      <c r="SV372" s="3"/>
      <c r="SW372" s="3"/>
      <c r="SX372" s="3"/>
      <c r="SY372" s="3"/>
      <c r="SZ372" s="3"/>
      <c r="TA372" s="3"/>
      <c r="TB372" s="3"/>
      <c r="TC372" s="3"/>
      <c r="TD372" s="3"/>
      <c r="TE372" s="3"/>
      <c r="TF372" s="3"/>
      <c r="TG372" s="3"/>
      <c r="TH372" s="3"/>
      <c r="TI372" s="3"/>
      <c r="TJ372" s="3"/>
      <c r="TK372" s="3"/>
      <c r="TL372" s="3"/>
      <c r="TM372" s="3"/>
      <c r="TN372" s="3"/>
      <c r="TO372" s="3"/>
      <c r="TP372" s="3"/>
      <c r="TQ372" s="3"/>
      <c r="TR372" s="3"/>
      <c r="TS372" s="3"/>
      <c r="TT372" s="3"/>
      <c r="TU372" s="3"/>
      <c r="TV372" s="3"/>
      <c r="TW372" s="3"/>
      <c r="TX372" s="3"/>
      <c r="TY372" s="3"/>
      <c r="TZ372" s="3"/>
      <c r="UA372" s="3"/>
      <c r="UB372" s="3"/>
      <c r="UC372" s="3"/>
      <c r="UD372" s="3"/>
      <c r="UE372" s="3"/>
      <c r="UF372" s="3"/>
      <c r="UG372" s="3"/>
      <c r="UH372" s="3"/>
      <c r="UI372" s="3"/>
      <c r="UJ372" s="3"/>
      <c r="UK372" s="3"/>
      <c r="UL372" s="3"/>
      <c r="UM372" s="3"/>
      <c r="UN372" s="3"/>
      <c r="UO372" s="3"/>
      <c r="UP372" s="3"/>
      <c r="UQ372" s="3"/>
      <c r="UR372" s="3"/>
      <c r="US372" s="3"/>
      <c r="UT372" s="3"/>
      <c r="UU372" s="3"/>
      <c r="UV372" s="3"/>
      <c r="UW372" s="3"/>
      <c r="UX372" s="3"/>
      <c r="UY372" s="3"/>
      <c r="UZ372" s="3"/>
      <c r="VA372" s="3"/>
      <c r="VB372" s="3"/>
      <c r="VC372" s="3"/>
      <c r="VD372" s="3"/>
      <c r="VE372" s="3"/>
      <c r="VF372" s="3"/>
      <c r="VG372" s="3"/>
      <c r="VH372" s="3"/>
      <c r="VI372" s="3"/>
      <c r="VJ372" s="3"/>
      <c r="VK372" s="3"/>
      <c r="VL372" s="3"/>
      <c r="VM372" s="3"/>
      <c r="VN372" s="3"/>
      <c r="VO372" s="3"/>
      <c r="VP372" s="3"/>
      <c r="VQ372" s="3"/>
      <c r="VR372" s="3"/>
      <c r="VS372" s="3"/>
      <c r="VT372" s="3"/>
      <c r="VU372" s="3"/>
      <c r="VV372" s="3"/>
      <c r="VW372" s="3"/>
      <c r="VX372" s="3"/>
      <c r="VY372" s="3"/>
      <c r="VZ372" s="3"/>
      <c r="WA372" s="3"/>
      <c r="WB372" s="3"/>
      <c r="WC372" s="3"/>
      <c r="WD372" s="3"/>
      <c r="WE372" s="3"/>
      <c r="WF372" s="3"/>
      <c r="WG372" s="3"/>
      <c r="WH372" s="3"/>
      <c r="WI372" s="3"/>
      <c r="WJ372" s="3"/>
      <c r="WK372" s="3"/>
      <c r="WL372" s="3"/>
      <c r="WM372" s="3"/>
      <c r="WN372" s="3"/>
      <c r="WO372" s="3"/>
      <c r="WP372" s="3"/>
      <c r="WQ372" s="3"/>
      <c r="WR372" s="3"/>
      <c r="WS372" s="3"/>
      <c r="WT372" s="3"/>
      <c r="WU372" s="3"/>
      <c r="WV372" s="3"/>
      <c r="WW372" s="3"/>
      <c r="WX372" s="3"/>
      <c r="WY372" s="3"/>
      <c r="WZ372" s="3"/>
      <c r="XA372" s="3"/>
      <c r="XB372" s="3"/>
      <c r="XC372" s="3"/>
      <c r="XD372" s="3"/>
      <c r="XE372" s="3"/>
      <c r="XF372" s="3"/>
      <c r="XG372" s="3"/>
      <c r="XH372" s="3"/>
      <c r="XI372" s="3"/>
      <c r="XJ372" s="3"/>
      <c r="XK372" s="3"/>
      <c r="XL372" s="3"/>
      <c r="XM372" s="3"/>
      <c r="XN372" s="3"/>
      <c r="XO372" s="3"/>
      <c r="XP372" s="3"/>
      <c r="XQ372" s="3"/>
      <c r="XR372" s="3"/>
      <c r="XS372" s="3"/>
      <c r="XT372" s="3"/>
      <c r="XU372" s="3"/>
      <c r="XV372" s="3"/>
      <c r="XW372" s="3"/>
      <c r="XX372" s="3"/>
      <c r="XY372" s="3"/>
      <c r="XZ372" s="3"/>
      <c r="YA372" s="3"/>
      <c r="YB372" s="3"/>
      <c r="YC372" s="3"/>
      <c r="YD372" s="3"/>
      <c r="YE372" s="3"/>
      <c r="YF372" s="3"/>
      <c r="YG372" s="3"/>
      <c r="YH372" s="3"/>
      <c r="YI372" s="3"/>
      <c r="YJ372" s="3"/>
      <c r="YK372" s="3"/>
      <c r="YL372" s="3"/>
      <c r="YM372" s="3"/>
      <c r="YN372" s="3"/>
      <c r="YO372" s="3"/>
      <c r="YP372" s="3"/>
      <c r="YQ372" s="3"/>
      <c r="YR372" s="3"/>
      <c r="YS372" s="3"/>
      <c r="YT372" s="3"/>
      <c r="YU372" s="3"/>
      <c r="YV372" s="3"/>
      <c r="YW372" s="3"/>
      <c r="YX372" s="3"/>
      <c r="YY372" s="3"/>
      <c r="YZ372" s="3"/>
      <c r="ZA372" s="3"/>
      <c r="ZB372" s="3"/>
      <c r="ZC372" s="3"/>
      <c r="ZD372" s="3"/>
      <c r="ZE372" s="3"/>
      <c r="ZF372" s="3"/>
      <c r="ZG372" s="3"/>
      <c r="ZH372" s="3"/>
      <c r="ZI372" s="3"/>
      <c r="ZJ372" s="3"/>
      <c r="ZK372" s="3"/>
      <c r="ZL372" s="3"/>
      <c r="ZM372" s="3"/>
      <c r="ZN372" s="3"/>
      <c r="ZO372" s="3"/>
      <c r="ZP372" s="3"/>
      <c r="ZQ372" s="3"/>
      <c r="ZR372" s="3"/>
      <c r="ZS372" s="3"/>
      <c r="ZT372" s="3"/>
      <c r="ZU372" s="3"/>
      <c r="ZV372" s="3"/>
      <c r="ZW372" s="3"/>
      <c r="ZX372" s="3"/>
      <c r="ZY372" s="3"/>
      <c r="ZZ372" s="3"/>
      <c r="AAA372" s="3"/>
      <c r="AAB372" s="3"/>
      <c r="AAC372" s="3"/>
      <c r="AAD372" s="3"/>
      <c r="AAE372" s="3"/>
      <c r="AAF372" s="3"/>
      <c r="AAG372" s="3"/>
      <c r="AAH372" s="3"/>
      <c r="AAI372" s="3"/>
      <c r="AAJ372" s="3"/>
      <c r="AAK372" s="3"/>
      <c r="AAL372" s="3"/>
      <c r="AAM372" s="3"/>
      <c r="AAN372" s="3"/>
      <c r="AAO372" s="3"/>
      <c r="AAP372" s="3"/>
      <c r="AAQ372" s="3"/>
      <c r="AAR372" s="3"/>
      <c r="AAS372" s="3"/>
      <c r="AAT372" s="3"/>
      <c r="AAU372" s="3"/>
      <c r="AAV372" s="3"/>
      <c r="AAW372" s="3"/>
      <c r="AAX372" s="3"/>
      <c r="AAY372" s="3"/>
      <c r="AAZ372" s="3"/>
      <c r="ABA372" s="3"/>
      <c r="ABB372" s="3"/>
      <c r="ABC372" s="3"/>
      <c r="ABD372" s="3"/>
      <c r="ABE372" s="3"/>
      <c r="ABF372" s="3"/>
      <c r="ABG372" s="3"/>
      <c r="ABH372" s="3"/>
      <c r="ABI372" s="3"/>
      <c r="ABJ372" s="3"/>
      <c r="ABK372" s="3"/>
      <c r="ABL372" s="3"/>
      <c r="ABM372" s="3"/>
      <c r="ABN372" s="3"/>
      <c r="ABO372" s="3"/>
      <c r="ABP372" s="3"/>
      <c r="ABQ372" s="3"/>
      <c r="ABR372" s="3"/>
      <c r="ABS372" s="3"/>
      <c r="ABT372" s="3"/>
      <c r="ABU372" s="3"/>
      <c r="ABV372" s="3"/>
      <c r="ABW372" s="3"/>
      <c r="ABX372" s="3"/>
      <c r="ABY372" s="3"/>
      <c r="ABZ372" s="3"/>
      <c r="ACA372" s="3"/>
      <c r="ACB372" s="3"/>
      <c r="ACC372" s="3"/>
      <c r="ACD372" s="3"/>
      <c r="ACE372" s="3"/>
      <c r="ACF372" s="3"/>
      <c r="ACG372" s="3"/>
      <c r="ACH372" s="3"/>
      <c r="ACI372" s="3"/>
      <c r="ACJ372" s="3"/>
      <c r="ACK372" s="3"/>
      <c r="ACL372" s="3"/>
      <c r="ACM372" s="3"/>
      <c r="ACN372" s="3"/>
      <c r="ACO372" s="3"/>
      <c r="ACP372" s="3"/>
      <c r="ACQ372" s="3"/>
      <c r="ACR372" s="3"/>
      <c r="ACS372" s="3"/>
      <c r="ACT372" s="3"/>
      <c r="ACU372" s="3"/>
      <c r="ACV372" s="3"/>
      <c r="ACW372" s="3"/>
      <c r="ACX372" s="3"/>
      <c r="ACY372" s="3"/>
      <c r="ACZ372" s="3"/>
      <c r="ADA372" s="3"/>
      <c r="ADB372" s="3"/>
      <c r="ADC372" s="3"/>
      <c r="ADD372" s="3"/>
      <c r="ADE372" s="3"/>
      <c r="ADF372" s="3"/>
      <c r="ADG372" s="3"/>
      <c r="ADH372" s="3"/>
      <c r="ADI372" s="3"/>
      <c r="ADJ372" s="3"/>
      <c r="ADK372" s="3"/>
      <c r="ADL372" s="3"/>
      <c r="ADM372" s="3"/>
      <c r="ADN372" s="3"/>
      <c r="ADO372" s="3"/>
      <c r="ADP372" s="3"/>
      <c r="ADQ372" s="3"/>
      <c r="ADR372" s="3"/>
      <c r="ADS372" s="3"/>
      <c r="ADT372" s="3"/>
      <c r="ADU372" s="3"/>
      <c r="ADV372" s="3"/>
      <c r="ADW372" s="3"/>
      <c r="ADX372" s="3"/>
      <c r="ADY372" s="3"/>
      <c r="ADZ372" s="3"/>
      <c r="AEA372" s="3"/>
      <c r="AEB372" s="3"/>
      <c r="AEC372" s="3"/>
      <c r="AED372" s="3"/>
      <c r="AEE372" s="3"/>
      <c r="AEF372" s="3"/>
      <c r="AEG372" s="3"/>
      <c r="AEH372" s="3"/>
      <c r="AEI372" s="3"/>
      <c r="AEJ372" s="3"/>
      <c r="AEK372" s="3"/>
      <c r="AEL372" s="3"/>
      <c r="AEM372" s="3"/>
      <c r="AEN372" s="3"/>
      <c r="AEO372" s="3"/>
      <c r="AEP372" s="3"/>
      <c r="AEQ372" s="3"/>
      <c r="AER372" s="3"/>
      <c r="AES372" s="3"/>
      <c r="AET372" s="3"/>
      <c r="AEU372" s="3"/>
      <c r="AEV372" s="3"/>
      <c r="AEW372" s="3"/>
      <c r="AEX372" s="3"/>
      <c r="AEY372" s="3"/>
      <c r="AEZ372" s="3"/>
      <c r="AFA372" s="3"/>
      <c r="AFB372" s="3"/>
      <c r="AFC372" s="3"/>
      <c r="AFD372" s="3"/>
      <c r="AFE372" s="3"/>
      <c r="AFF372" s="3"/>
      <c r="AFG372" s="3"/>
      <c r="AFH372" s="3"/>
      <c r="AFI372" s="3"/>
      <c r="AFJ372" s="3"/>
      <c r="AFK372" s="3"/>
      <c r="AFL372" s="3"/>
      <c r="AFM372" s="3"/>
      <c r="AFN372" s="3"/>
      <c r="AFO372" s="3"/>
      <c r="AFP372" s="3"/>
      <c r="AFQ372" s="3"/>
      <c r="AFR372" s="3"/>
      <c r="AFS372" s="3"/>
      <c r="AFT372" s="3"/>
      <c r="AFU372" s="3"/>
      <c r="AFV372" s="3"/>
      <c r="AFW372" s="3"/>
      <c r="AFX372" s="3"/>
      <c r="AFY372" s="3"/>
      <c r="AFZ372" s="3"/>
      <c r="AGA372" s="3"/>
      <c r="AGB372" s="3"/>
      <c r="AGC372" s="3"/>
      <c r="AGD372" s="3"/>
      <c r="AGE372" s="3"/>
      <c r="AGF372" s="3"/>
      <c r="AGG372" s="3"/>
      <c r="AGH372" s="3"/>
      <c r="AGI372" s="3"/>
      <c r="AGJ372" s="3"/>
      <c r="AGK372" s="3"/>
      <c r="AGL372" s="3"/>
      <c r="AGM372" s="3"/>
      <c r="AGN372" s="3"/>
      <c r="AGO372" s="3"/>
      <c r="AGP372" s="3"/>
      <c r="AGQ372" s="3"/>
      <c r="AGR372" s="3"/>
      <c r="AGS372" s="3"/>
      <c r="AGT372" s="3"/>
      <c r="AGU372" s="3"/>
      <c r="AGV372" s="3"/>
      <c r="AGW372" s="3"/>
      <c r="AGX372" s="3"/>
      <c r="AGY372" s="3"/>
      <c r="AGZ372" s="3"/>
      <c r="AHA372" s="3"/>
      <c r="AHB372" s="3"/>
      <c r="AHC372" s="3"/>
      <c r="AHD372" s="3"/>
      <c r="AHE372" s="3"/>
      <c r="AHF372" s="3"/>
      <c r="AHG372" s="3"/>
      <c r="AHH372" s="3"/>
      <c r="AHI372" s="3"/>
      <c r="AHJ372" s="3"/>
      <c r="AHK372" s="3"/>
      <c r="AHL372" s="3"/>
      <c r="AHM372" s="3"/>
      <c r="AHN372" s="3"/>
      <c r="AHO372" s="3"/>
      <c r="AHP372" s="3"/>
      <c r="AHQ372" s="3"/>
      <c r="AHR372" s="3"/>
      <c r="AHS372" s="3"/>
      <c r="AHT372" s="3"/>
      <c r="AHU372" s="3"/>
      <c r="AHV372" s="3"/>
      <c r="AHW372" s="3"/>
      <c r="AHX372" s="3"/>
      <c r="AHY372" s="3"/>
      <c r="AHZ372" s="3"/>
      <c r="AIA372" s="3"/>
      <c r="AIB372" s="3"/>
      <c r="AIC372" s="3"/>
      <c r="AID372" s="3"/>
      <c r="AIE372" s="3"/>
      <c r="AIF372" s="3"/>
      <c r="AIG372" s="3"/>
      <c r="AIH372" s="3"/>
      <c r="AII372" s="3"/>
      <c r="AIJ372" s="3"/>
      <c r="AIK372" s="3"/>
      <c r="AIL372" s="3"/>
      <c r="AIM372" s="3"/>
      <c r="AIN372" s="3"/>
      <c r="AIO372" s="3"/>
      <c r="AIP372" s="3"/>
      <c r="AIQ372" s="3"/>
      <c r="AIR372" s="3"/>
      <c r="AIS372" s="3"/>
      <c r="AIT372" s="3"/>
      <c r="AIU372" s="3"/>
      <c r="AIV372" s="3"/>
      <c r="AIW372" s="3"/>
      <c r="AIX372" s="3"/>
      <c r="AIY372" s="3"/>
      <c r="AIZ372" s="3"/>
      <c r="AJA372" s="3"/>
      <c r="AJB372" s="3"/>
      <c r="AJC372" s="3"/>
      <c r="AJD372" s="3"/>
      <c r="AJE372" s="3"/>
      <c r="AJF372" s="3"/>
      <c r="AJG372" s="3"/>
      <c r="AJH372" s="3"/>
      <c r="AJI372" s="3"/>
      <c r="AJJ372" s="3"/>
      <c r="AJK372" s="3"/>
      <c r="AJL372" s="3"/>
      <c r="AJM372" s="3"/>
      <c r="AJN372" s="3"/>
      <c r="AJO372" s="3"/>
      <c r="AJP372" s="3"/>
      <c r="AJQ372" s="3"/>
      <c r="AJR372" s="3"/>
      <c r="AJS372" s="3"/>
      <c r="AJT372" s="3"/>
      <c r="AJU372" s="3"/>
      <c r="AJV372" s="3"/>
      <c r="AJW372" s="3"/>
      <c r="AJX372" s="3"/>
      <c r="AJY372" s="3"/>
      <c r="AJZ372" s="3"/>
      <c r="AKA372" s="3"/>
      <c r="AKB372" s="3"/>
      <c r="AKC372" s="3"/>
      <c r="AKD372" s="3"/>
      <c r="AKE372" s="3"/>
      <c r="AKF372" s="3"/>
      <c r="AKG372" s="3"/>
      <c r="AKH372" s="3"/>
    </row>
    <row r="373" spans="1:970" s="330" customFormat="1" ht="15.75" hidden="1" x14ac:dyDescent="0.25">
      <c r="A373" s="267"/>
      <c r="B373" s="267"/>
      <c r="C373" s="251">
        <v>349</v>
      </c>
      <c r="D373" s="253">
        <f>D346+D321</f>
        <v>63000</v>
      </c>
      <c r="E373" s="251">
        <v>349</v>
      </c>
      <c r="F373" s="253">
        <f>B321+F321+F346</f>
        <v>0</v>
      </c>
      <c r="G373" s="251">
        <v>349</v>
      </c>
      <c r="H373" s="253">
        <f t="shared" si="185"/>
        <v>63000</v>
      </c>
      <c r="I373" s="267"/>
      <c r="J373" s="225"/>
      <c r="K373" s="225"/>
      <c r="L373" s="225"/>
      <c r="M373" s="225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  <c r="CP373" s="3"/>
      <c r="CQ373" s="3"/>
      <c r="CR373" s="3"/>
      <c r="CS373" s="3"/>
      <c r="CT373" s="3"/>
      <c r="CU373" s="3"/>
      <c r="CV373" s="3"/>
      <c r="CW373" s="3"/>
      <c r="CX373" s="3"/>
      <c r="CY373" s="3"/>
      <c r="CZ373" s="3"/>
      <c r="DA373" s="3"/>
      <c r="DB373" s="3"/>
      <c r="DC373" s="3"/>
      <c r="DD373" s="3"/>
      <c r="DE373" s="3"/>
      <c r="DF373" s="3"/>
      <c r="DG373" s="3"/>
      <c r="DH373" s="3"/>
      <c r="DI373" s="3"/>
      <c r="DJ373" s="3"/>
      <c r="DK373" s="3"/>
      <c r="DL373" s="3"/>
      <c r="DM373" s="3"/>
      <c r="DN373" s="3"/>
      <c r="DO373" s="3"/>
      <c r="DP373" s="3"/>
      <c r="DQ373" s="3"/>
      <c r="DR373" s="3"/>
      <c r="DS373" s="3"/>
      <c r="DT373" s="3"/>
      <c r="DU373" s="3"/>
      <c r="DV373" s="3"/>
      <c r="DW373" s="3"/>
      <c r="DX373" s="3"/>
      <c r="DY373" s="3"/>
      <c r="DZ373" s="3"/>
      <c r="EA373" s="3"/>
      <c r="EB373" s="3"/>
      <c r="EC373" s="3"/>
      <c r="ED373" s="3"/>
      <c r="EE373" s="3"/>
      <c r="EF373" s="3"/>
      <c r="EG373" s="3"/>
      <c r="EH373" s="3"/>
      <c r="EI373" s="3"/>
      <c r="EJ373" s="3"/>
      <c r="EK373" s="3"/>
      <c r="EL373" s="3"/>
      <c r="EM373" s="3"/>
      <c r="EN373" s="3"/>
      <c r="EO373" s="3"/>
      <c r="EP373" s="3"/>
      <c r="EQ373" s="3"/>
      <c r="ER373" s="3"/>
      <c r="ES373" s="3"/>
      <c r="ET373" s="3"/>
      <c r="EU373" s="3"/>
      <c r="EV373" s="3"/>
      <c r="EW373" s="3"/>
      <c r="EX373" s="3"/>
      <c r="EY373" s="3"/>
      <c r="EZ373" s="3"/>
      <c r="FA373" s="3"/>
      <c r="FB373" s="3"/>
      <c r="FC373" s="3"/>
      <c r="FD373" s="3"/>
      <c r="FE373" s="3"/>
      <c r="FF373" s="3"/>
      <c r="FG373" s="3"/>
      <c r="FH373" s="3"/>
      <c r="FI373" s="3"/>
      <c r="FJ373" s="3"/>
      <c r="FK373" s="3"/>
      <c r="FL373" s="3"/>
      <c r="FM373" s="3"/>
      <c r="FN373" s="3"/>
      <c r="FO373" s="3"/>
      <c r="FP373" s="3"/>
      <c r="FQ373" s="3"/>
      <c r="FR373" s="3"/>
      <c r="FS373" s="3"/>
      <c r="FT373" s="3"/>
      <c r="FU373" s="3"/>
      <c r="FV373" s="3"/>
      <c r="FW373" s="3"/>
      <c r="FX373" s="3"/>
      <c r="FY373" s="3"/>
      <c r="FZ373" s="3"/>
      <c r="GA373" s="3"/>
      <c r="GB373" s="3"/>
      <c r="GC373" s="3"/>
      <c r="GD373" s="3"/>
      <c r="GE373" s="3"/>
      <c r="GF373" s="3"/>
      <c r="GG373" s="3"/>
      <c r="GH373" s="3"/>
      <c r="GI373" s="3"/>
      <c r="GJ373" s="3"/>
      <c r="GK373" s="3"/>
      <c r="GL373" s="3"/>
      <c r="GM373" s="3"/>
      <c r="GN373" s="3"/>
      <c r="GO373" s="3"/>
      <c r="GP373" s="3"/>
      <c r="GQ373" s="3"/>
      <c r="GR373" s="3"/>
      <c r="GS373" s="3"/>
      <c r="GT373" s="3"/>
      <c r="GU373" s="3"/>
      <c r="GV373" s="3"/>
      <c r="GW373" s="3"/>
      <c r="GX373" s="3"/>
      <c r="GY373" s="3"/>
      <c r="GZ373" s="3"/>
      <c r="HA373" s="3"/>
      <c r="HB373" s="3"/>
      <c r="HC373" s="3"/>
      <c r="HD373" s="3"/>
      <c r="HE373" s="3"/>
      <c r="HF373" s="3"/>
      <c r="HG373" s="3"/>
      <c r="HH373" s="3"/>
      <c r="HI373" s="3"/>
      <c r="HJ373" s="3"/>
      <c r="HK373" s="3"/>
      <c r="HL373" s="3"/>
      <c r="HM373" s="3"/>
      <c r="HN373" s="3"/>
      <c r="HO373" s="3"/>
      <c r="HP373" s="3"/>
      <c r="HQ373" s="3"/>
      <c r="HR373" s="3"/>
      <c r="HS373" s="3"/>
      <c r="HT373" s="3"/>
      <c r="HU373" s="3"/>
      <c r="HV373" s="3"/>
      <c r="HW373" s="3"/>
      <c r="HX373" s="3"/>
      <c r="HY373" s="3"/>
      <c r="HZ373" s="3"/>
      <c r="IA373" s="3"/>
      <c r="IB373" s="3"/>
      <c r="IC373" s="3"/>
      <c r="ID373" s="3"/>
      <c r="IE373" s="3"/>
      <c r="IF373" s="3"/>
      <c r="IG373" s="3"/>
      <c r="IH373" s="3"/>
      <c r="II373" s="3"/>
      <c r="IJ373" s="3"/>
      <c r="IK373" s="3"/>
      <c r="IL373" s="3"/>
      <c r="IM373" s="3"/>
      <c r="IN373" s="3"/>
      <c r="IO373" s="3"/>
      <c r="IP373" s="3"/>
      <c r="IQ373" s="3"/>
      <c r="IR373" s="3"/>
      <c r="IS373" s="3"/>
      <c r="IT373" s="3"/>
      <c r="IU373" s="3"/>
      <c r="IV373" s="3"/>
      <c r="IW373" s="3"/>
      <c r="IX373" s="3"/>
      <c r="IY373" s="3"/>
      <c r="IZ373" s="3"/>
      <c r="JA373" s="3"/>
      <c r="JB373" s="3"/>
      <c r="JC373" s="3"/>
      <c r="JD373" s="3"/>
      <c r="JE373" s="3"/>
      <c r="JF373" s="3"/>
      <c r="JG373" s="3"/>
      <c r="JH373" s="3"/>
      <c r="JI373" s="3"/>
      <c r="JJ373" s="3"/>
      <c r="JK373" s="3"/>
      <c r="JL373" s="3"/>
      <c r="JM373" s="3"/>
      <c r="JN373" s="3"/>
      <c r="JO373" s="3"/>
      <c r="JP373" s="3"/>
      <c r="JQ373" s="3"/>
      <c r="JR373" s="3"/>
      <c r="JS373" s="3"/>
      <c r="JT373" s="3"/>
      <c r="JU373" s="3"/>
      <c r="JV373" s="3"/>
      <c r="JW373" s="3"/>
      <c r="JX373" s="3"/>
      <c r="JY373" s="3"/>
      <c r="JZ373" s="3"/>
      <c r="KA373" s="3"/>
      <c r="KB373" s="3"/>
      <c r="KC373" s="3"/>
      <c r="KD373" s="3"/>
      <c r="KE373" s="3"/>
      <c r="KF373" s="3"/>
      <c r="KG373" s="3"/>
      <c r="KH373" s="3"/>
      <c r="KI373" s="3"/>
      <c r="KJ373" s="3"/>
      <c r="KK373" s="3"/>
      <c r="KL373" s="3"/>
      <c r="KM373" s="3"/>
      <c r="KN373" s="3"/>
      <c r="KO373" s="3"/>
      <c r="KP373" s="3"/>
      <c r="KQ373" s="3"/>
      <c r="KR373" s="3"/>
      <c r="KS373" s="3"/>
      <c r="KT373" s="3"/>
      <c r="KU373" s="3"/>
      <c r="KV373" s="3"/>
      <c r="KW373" s="3"/>
      <c r="KX373" s="3"/>
      <c r="KY373" s="3"/>
      <c r="KZ373" s="3"/>
      <c r="LA373" s="3"/>
      <c r="LB373" s="3"/>
      <c r="LC373" s="3"/>
      <c r="LD373" s="3"/>
      <c r="LE373" s="3"/>
      <c r="LF373" s="3"/>
      <c r="LG373" s="3"/>
      <c r="LH373" s="3"/>
      <c r="LI373" s="3"/>
      <c r="LJ373" s="3"/>
      <c r="LK373" s="3"/>
      <c r="LL373" s="3"/>
      <c r="LM373" s="3"/>
      <c r="LN373" s="3"/>
      <c r="LO373" s="3"/>
      <c r="LP373" s="3"/>
      <c r="LQ373" s="3"/>
      <c r="LR373" s="3"/>
      <c r="LS373" s="3"/>
      <c r="LT373" s="3"/>
      <c r="LU373" s="3"/>
      <c r="LV373" s="3"/>
      <c r="LW373" s="3"/>
      <c r="LX373" s="3"/>
      <c r="LY373" s="3"/>
      <c r="LZ373" s="3"/>
      <c r="MA373" s="3"/>
      <c r="MB373" s="3"/>
      <c r="MC373" s="3"/>
      <c r="MD373" s="3"/>
      <c r="ME373" s="3"/>
      <c r="MF373" s="3"/>
      <c r="MG373" s="3"/>
      <c r="MH373" s="3"/>
      <c r="MI373" s="3"/>
      <c r="MJ373" s="3"/>
      <c r="MK373" s="3"/>
      <c r="ML373" s="3"/>
      <c r="MM373" s="3"/>
      <c r="MN373" s="3"/>
      <c r="MO373" s="3"/>
      <c r="MP373" s="3"/>
      <c r="MQ373" s="3"/>
      <c r="MR373" s="3"/>
      <c r="MS373" s="3"/>
      <c r="MT373" s="3"/>
      <c r="MU373" s="3"/>
      <c r="MV373" s="3"/>
      <c r="MW373" s="3"/>
      <c r="MX373" s="3"/>
      <c r="MY373" s="3"/>
      <c r="MZ373" s="3"/>
      <c r="NA373" s="3"/>
      <c r="NB373" s="3"/>
      <c r="NC373" s="3"/>
      <c r="ND373" s="3"/>
      <c r="NE373" s="3"/>
      <c r="NF373" s="3"/>
      <c r="NG373" s="3"/>
      <c r="NH373" s="3"/>
      <c r="NI373" s="3"/>
      <c r="NJ373" s="3"/>
      <c r="NK373" s="3"/>
      <c r="NL373" s="3"/>
      <c r="NM373" s="3"/>
      <c r="NN373" s="3"/>
      <c r="NO373" s="3"/>
      <c r="NP373" s="3"/>
      <c r="NQ373" s="3"/>
      <c r="NR373" s="3"/>
      <c r="NS373" s="3"/>
      <c r="NT373" s="3"/>
      <c r="NU373" s="3"/>
      <c r="NV373" s="3"/>
      <c r="NW373" s="3"/>
      <c r="NX373" s="3"/>
      <c r="NY373" s="3"/>
      <c r="NZ373" s="3"/>
      <c r="OA373" s="3"/>
      <c r="OB373" s="3"/>
      <c r="OC373" s="3"/>
      <c r="OD373" s="3"/>
      <c r="OE373" s="3"/>
      <c r="OF373" s="3"/>
      <c r="OG373" s="3"/>
      <c r="OH373" s="3"/>
      <c r="OI373" s="3"/>
      <c r="OJ373" s="3"/>
      <c r="OK373" s="3"/>
      <c r="OL373" s="3"/>
      <c r="OM373" s="3"/>
      <c r="ON373" s="3"/>
      <c r="OO373" s="3"/>
      <c r="OP373" s="3"/>
      <c r="OQ373" s="3"/>
      <c r="OR373" s="3"/>
      <c r="OS373" s="3"/>
      <c r="OT373" s="3"/>
      <c r="OU373" s="3"/>
      <c r="OV373" s="3"/>
      <c r="OW373" s="3"/>
      <c r="OX373" s="3"/>
      <c r="OY373" s="3"/>
      <c r="OZ373" s="3"/>
      <c r="PA373" s="3"/>
      <c r="PB373" s="3"/>
      <c r="PC373" s="3"/>
      <c r="PD373" s="3"/>
      <c r="PE373" s="3"/>
      <c r="PF373" s="3"/>
      <c r="PG373" s="3"/>
      <c r="PH373" s="3"/>
      <c r="PI373" s="3"/>
      <c r="PJ373" s="3"/>
      <c r="PK373" s="3"/>
      <c r="PL373" s="3"/>
      <c r="PM373" s="3"/>
      <c r="PN373" s="3"/>
      <c r="PO373" s="3"/>
      <c r="PP373" s="3"/>
      <c r="PQ373" s="3"/>
      <c r="PR373" s="3"/>
      <c r="PS373" s="3"/>
      <c r="PT373" s="3"/>
      <c r="PU373" s="3"/>
      <c r="PV373" s="3"/>
      <c r="PW373" s="3"/>
      <c r="PX373" s="3"/>
      <c r="PY373" s="3"/>
      <c r="PZ373" s="3"/>
      <c r="QA373" s="3"/>
      <c r="QB373" s="3"/>
      <c r="QC373" s="3"/>
      <c r="QD373" s="3"/>
      <c r="QE373" s="3"/>
      <c r="QF373" s="3"/>
      <c r="QG373" s="3"/>
      <c r="QH373" s="3"/>
      <c r="QI373" s="3"/>
      <c r="QJ373" s="3"/>
      <c r="QK373" s="3"/>
      <c r="QL373" s="3"/>
      <c r="QM373" s="3"/>
      <c r="QN373" s="3"/>
      <c r="QO373" s="3"/>
      <c r="QP373" s="3"/>
      <c r="QQ373" s="3"/>
      <c r="QR373" s="3"/>
      <c r="QS373" s="3"/>
      <c r="QT373" s="3"/>
      <c r="QU373" s="3"/>
      <c r="QV373" s="3"/>
      <c r="QW373" s="3"/>
      <c r="QX373" s="3"/>
      <c r="QY373" s="3"/>
      <c r="QZ373" s="3"/>
      <c r="RA373" s="3"/>
      <c r="RB373" s="3"/>
      <c r="RC373" s="3"/>
      <c r="RD373" s="3"/>
      <c r="RE373" s="3"/>
      <c r="RF373" s="3"/>
      <c r="RG373" s="3"/>
      <c r="RH373" s="3"/>
      <c r="RI373" s="3"/>
      <c r="RJ373" s="3"/>
      <c r="RK373" s="3"/>
      <c r="RL373" s="3"/>
      <c r="RM373" s="3"/>
      <c r="RN373" s="3"/>
      <c r="RO373" s="3"/>
      <c r="RP373" s="3"/>
      <c r="RQ373" s="3"/>
      <c r="RR373" s="3"/>
      <c r="RS373" s="3"/>
      <c r="RT373" s="3"/>
      <c r="RU373" s="3"/>
      <c r="RV373" s="3"/>
      <c r="RW373" s="3"/>
      <c r="RX373" s="3"/>
      <c r="RY373" s="3"/>
      <c r="RZ373" s="3"/>
      <c r="SA373" s="3"/>
      <c r="SB373" s="3"/>
      <c r="SC373" s="3"/>
      <c r="SD373" s="3"/>
      <c r="SE373" s="3"/>
      <c r="SF373" s="3"/>
      <c r="SG373" s="3"/>
      <c r="SH373" s="3"/>
      <c r="SI373" s="3"/>
      <c r="SJ373" s="3"/>
      <c r="SK373" s="3"/>
      <c r="SL373" s="3"/>
      <c r="SM373" s="3"/>
      <c r="SN373" s="3"/>
      <c r="SO373" s="3"/>
      <c r="SP373" s="3"/>
      <c r="SQ373" s="3"/>
      <c r="SR373" s="3"/>
      <c r="SS373" s="3"/>
      <c r="ST373" s="3"/>
      <c r="SU373" s="3"/>
      <c r="SV373" s="3"/>
      <c r="SW373" s="3"/>
      <c r="SX373" s="3"/>
      <c r="SY373" s="3"/>
      <c r="SZ373" s="3"/>
      <c r="TA373" s="3"/>
      <c r="TB373" s="3"/>
      <c r="TC373" s="3"/>
      <c r="TD373" s="3"/>
      <c r="TE373" s="3"/>
      <c r="TF373" s="3"/>
      <c r="TG373" s="3"/>
      <c r="TH373" s="3"/>
      <c r="TI373" s="3"/>
      <c r="TJ373" s="3"/>
      <c r="TK373" s="3"/>
      <c r="TL373" s="3"/>
      <c r="TM373" s="3"/>
      <c r="TN373" s="3"/>
      <c r="TO373" s="3"/>
      <c r="TP373" s="3"/>
      <c r="TQ373" s="3"/>
      <c r="TR373" s="3"/>
      <c r="TS373" s="3"/>
      <c r="TT373" s="3"/>
      <c r="TU373" s="3"/>
      <c r="TV373" s="3"/>
      <c r="TW373" s="3"/>
      <c r="TX373" s="3"/>
      <c r="TY373" s="3"/>
      <c r="TZ373" s="3"/>
      <c r="UA373" s="3"/>
      <c r="UB373" s="3"/>
      <c r="UC373" s="3"/>
      <c r="UD373" s="3"/>
      <c r="UE373" s="3"/>
      <c r="UF373" s="3"/>
      <c r="UG373" s="3"/>
      <c r="UH373" s="3"/>
      <c r="UI373" s="3"/>
      <c r="UJ373" s="3"/>
      <c r="UK373" s="3"/>
      <c r="UL373" s="3"/>
      <c r="UM373" s="3"/>
      <c r="UN373" s="3"/>
      <c r="UO373" s="3"/>
      <c r="UP373" s="3"/>
      <c r="UQ373" s="3"/>
      <c r="UR373" s="3"/>
      <c r="US373" s="3"/>
      <c r="UT373" s="3"/>
      <c r="UU373" s="3"/>
      <c r="UV373" s="3"/>
      <c r="UW373" s="3"/>
      <c r="UX373" s="3"/>
      <c r="UY373" s="3"/>
      <c r="UZ373" s="3"/>
      <c r="VA373" s="3"/>
      <c r="VB373" s="3"/>
      <c r="VC373" s="3"/>
      <c r="VD373" s="3"/>
      <c r="VE373" s="3"/>
      <c r="VF373" s="3"/>
      <c r="VG373" s="3"/>
      <c r="VH373" s="3"/>
      <c r="VI373" s="3"/>
      <c r="VJ373" s="3"/>
      <c r="VK373" s="3"/>
      <c r="VL373" s="3"/>
      <c r="VM373" s="3"/>
      <c r="VN373" s="3"/>
      <c r="VO373" s="3"/>
      <c r="VP373" s="3"/>
      <c r="VQ373" s="3"/>
      <c r="VR373" s="3"/>
      <c r="VS373" s="3"/>
      <c r="VT373" s="3"/>
      <c r="VU373" s="3"/>
      <c r="VV373" s="3"/>
      <c r="VW373" s="3"/>
      <c r="VX373" s="3"/>
      <c r="VY373" s="3"/>
      <c r="VZ373" s="3"/>
      <c r="WA373" s="3"/>
      <c r="WB373" s="3"/>
      <c r="WC373" s="3"/>
      <c r="WD373" s="3"/>
      <c r="WE373" s="3"/>
      <c r="WF373" s="3"/>
      <c r="WG373" s="3"/>
      <c r="WH373" s="3"/>
      <c r="WI373" s="3"/>
      <c r="WJ373" s="3"/>
      <c r="WK373" s="3"/>
      <c r="WL373" s="3"/>
      <c r="WM373" s="3"/>
      <c r="WN373" s="3"/>
      <c r="WO373" s="3"/>
      <c r="WP373" s="3"/>
      <c r="WQ373" s="3"/>
      <c r="WR373" s="3"/>
      <c r="WS373" s="3"/>
      <c r="WT373" s="3"/>
      <c r="WU373" s="3"/>
      <c r="WV373" s="3"/>
      <c r="WW373" s="3"/>
      <c r="WX373" s="3"/>
      <c r="WY373" s="3"/>
      <c r="WZ373" s="3"/>
      <c r="XA373" s="3"/>
      <c r="XB373" s="3"/>
      <c r="XC373" s="3"/>
      <c r="XD373" s="3"/>
      <c r="XE373" s="3"/>
      <c r="XF373" s="3"/>
      <c r="XG373" s="3"/>
      <c r="XH373" s="3"/>
      <c r="XI373" s="3"/>
      <c r="XJ373" s="3"/>
      <c r="XK373" s="3"/>
      <c r="XL373" s="3"/>
      <c r="XM373" s="3"/>
      <c r="XN373" s="3"/>
      <c r="XO373" s="3"/>
      <c r="XP373" s="3"/>
      <c r="XQ373" s="3"/>
      <c r="XR373" s="3"/>
      <c r="XS373" s="3"/>
      <c r="XT373" s="3"/>
      <c r="XU373" s="3"/>
      <c r="XV373" s="3"/>
      <c r="XW373" s="3"/>
      <c r="XX373" s="3"/>
      <c r="XY373" s="3"/>
      <c r="XZ373" s="3"/>
      <c r="YA373" s="3"/>
      <c r="YB373" s="3"/>
      <c r="YC373" s="3"/>
      <c r="YD373" s="3"/>
      <c r="YE373" s="3"/>
      <c r="YF373" s="3"/>
      <c r="YG373" s="3"/>
      <c r="YH373" s="3"/>
      <c r="YI373" s="3"/>
      <c r="YJ373" s="3"/>
      <c r="YK373" s="3"/>
      <c r="YL373" s="3"/>
      <c r="YM373" s="3"/>
      <c r="YN373" s="3"/>
      <c r="YO373" s="3"/>
      <c r="YP373" s="3"/>
      <c r="YQ373" s="3"/>
      <c r="YR373" s="3"/>
      <c r="YS373" s="3"/>
      <c r="YT373" s="3"/>
      <c r="YU373" s="3"/>
      <c r="YV373" s="3"/>
      <c r="YW373" s="3"/>
      <c r="YX373" s="3"/>
      <c r="YY373" s="3"/>
      <c r="YZ373" s="3"/>
      <c r="ZA373" s="3"/>
      <c r="ZB373" s="3"/>
      <c r="ZC373" s="3"/>
      <c r="ZD373" s="3"/>
      <c r="ZE373" s="3"/>
      <c r="ZF373" s="3"/>
      <c r="ZG373" s="3"/>
      <c r="ZH373" s="3"/>
      <c r="ZI373" s="3"/>
      <c r="ZJ373" s="3"/>
      <c r="ZK373" s="3"/>
      <c r="ZL373" s="3"/>
      <c r="ZM373" s="3"/>
      <c r="ZN373" s="3"/>
      <c r="ZO373" s="3"/>
      <c r="ZP373" s="3"/>
      <c r="ZQ373" s="3"/>
      <c r="ZR373" s="3"/>
      <c r="ZS373" s="3"/>
      <c r="ZT373" s="3"/>
      <c r="ZU373" s="3"/>
      <c r="ZV373" s="3"/>
      <c r="ZW373" s="3"/>
      <c r="ZX373" s="3"/>
      <c r="ZY373" s="3"/>
      <c r="ZZ373" s="3"/>
      <c r="AAA373" s="3"/>
      <c r="AAB373" s="3"/>
      <c r="AAC373" s="3"/>
      <c r="AAD373" s="3"/>
      <c r="AAE373" s="3"/>
      <c r="AAF373" s="3"/>
      <c r="AAG373" s="3"/>
      <c r="AAH373" s="3"/>
      <c r="AAI373" s="3"/>
      <c r="AAJ373" s="3"/>
      <c r="AAK373" s="3"/>
      <c r="AAL373" s="3"/>
      <c r="AAM373" s="3"/>
      <c r="AAN373" s="3"/>
      <c r="AAO373" s="3"/>
      <c r="AAP373" s="3"/>
      <c r="AAQ373" s="3"/>
      <c r="AAR373" s="3"/>
      <c r="AAS373" s="3"/>
      <c r="AAT373" s="3"/>
      <c r="AAU373" s="3"/>
      <c r="AAV373" s="3"/>
      <c r="AAW373" s="3"/>
      <c r="AAX373" s="3"/>
      <c r="AAY373" s="3"/>
      <c r="AAZ373" s="3"/>
      <c r="ABA373" s="3"/>
      <c r="ABB373" s="3"/>
      <c r="ABC373" s="3"/>
      <c r="ABD373" s="3"/>
      <c r="ABE373" s="3"/>
      <c r="ABF373" s="3"/>
      <c r="ABG373" s="3"/>
      <c r="ABH373" s="3"/>
      <c r="ABI373" s="3"/>
      <c r="ABJ373" s="3"/>
      <c r="ABK373" s="3"/>
      <c r="ABL373" s="3"/>
      <c r="ABM373" s="3"/>
      <c r="ABN373" s="3"/>
      <c r="ABO373" s="3"/>
      <c r="ABP373" s="3"/>
      <c r="ABQ373" s="3"/>
      <c r="ABR373" s="3"/>
      <c r="ABS373" s="3"/>
      <c r="ABT373" s="3"/>
      <c r="ABU373" s="3"/>
      <c r="ABV373" s="3"/>
      <c r="ABW373" s="3"/>
      <c r="ABX373" s="3"/>
      <c r="ABY373" s="3"/>
      <c r="ABZ373" s="3"/>
      <c r="ACA373" s="3"/>
      <c r="ACB373" s="3"/>
      <c r="ACC373" s="3"/>
      <c r="ACD373" s="3"/>
      <c r="ACE373" s="3"/>
      <c r="ACF373" s="3"/>
      <c r="ACG373" s="3"/>
      <c r="ACH373" s="3"/>
      <c r="ACI373" s="3"/>
      <c r="ACJ373" s="3"/>
      <c r="ACK373" s="3"/>
      <c r="ACL373" s="3"/>
      <c r="ACM373" s="3"/>
      <c r="ACN373" s="3"/>
      <c r="ACO373" s="3"/>
      <c r="ACP373" s="3"/>
      <c r="ACQ373" s="3"/>
      <c r="ACR373" s="3"/>
      <c r="ACS373" s="3"/>
      <c r="ACT373" s="3"/>
      <c r="ACU373" s="3"/>
      <c r="ACV373" s="3"/>
      <c r="ACW373" s="3"/>
      <c r="ACX373" s="3"/>
      <c r="ACY373" s="3"/>
      <c r="ACZ373" s="3"/>
      <c r="ADA373" s="3"/>
      <c r="ADB373" s="3"/>
      <c r="ADC373" s="3"/>
      <c r="ADD373" s="3"/>
      <c r="ADE373" s="3"/>
      <c r="ADF373" s="3"/>
      <c r="ADG373" s="3"/>
      <c r="ADH373" s="3"/>
      <c r="ADI373" s="3"/>
      <c r="ADJ373" s="3"/>
      <c r="ADK373" s="3"/>
      <c r="ADL373" s="3"/>
      <c r="ADM373" s="3"/>
      <c r="ADN373" s="3"/>
      <c r="ADO373" s="3"/>
      <c r="ADP373" s="3"/>
      <c r="ADQ373" s="3"/>
      <c r="ADR373" s="3"/>
      <c r="ADS373" s="3"/>
      <c r="ADT373" s="3"/>
      <c r="ADU373" s="3"/>
      <c r="ADV373" s="3"/>
      <c r="ADW373" s="3"/>
      <c r="ADX373" s="3"/>
      <c r="ADY373" s="3"/>
      <c r="ADZ373" s="3"/>
      <c r="AEA373" s="3"/>
      <c r="AEB373" s="3"/>
      <c r="AEC373" s="3"/>
      <c r="AED373" s="3"/>
      <c r="AEE373" s="3"/>
      <c r="AEF373" s="3"/>
      <c r="AEG373" s="3"/>
      <c r="AEH373" s="3"/>
      <c r="AEI373" s="3"/>
      <c r="AEJ373" s="3"/>
      <c r="AEK373" s="3"/>
      <c r="AEL373" s="3"/>
      <c r="AEM373" s="3"/>
      <c r="AEN373" s="3"/>
      <c r="AEO373" s="3"/>
      <c r="AEP373" s="3"/>
      <c r="AEQ373" s="3"/>
      <c r="AER373" s="3"/>
      <c r="AES373" s="3"/>
      <c r="AET373" s="3"/>
      <c r="AEU373" s="3"/>
      <c r="AEV373" s="3"/>
      <c r="AEW373" s="3"/>
      <c r="AEX373" s="3"/>
      <c r="AEY373" s="3"/>
      <c r="AEZ373" s="3"/>
      <c r="AFA373" s="3"/>
      <c r="AFB373" s="3"/>
      <c r="AFC373" s="3"/>
      <c r="AFD373" s="3"/>
      <c r="AFE373" s="3"/>
      <c r="AFF373" s="3"/>
      <c r="AFG373" s="3"/>
      <c r="AFH373" s="3"/>
      <c r="AFI373" s="3"/>
      <c r="AFJ373" s="3"/>
      <c r="AFK373" s="3"/>
      <c r="AFL373" s="3"/>
      <c r="AFM373" s="3"/>
      <c r="AFN373" s="3"/>
      <c r="AFO373" s="3"/>
      <c r="AFP373" s="3"/>
      <c r="AFQ373" s="3"/>
      <c r="AFR373" s="3"/>
      <c r="AFS373" s="3"/>
      <c r="AFT373" s="3"/>
      <c r="AFU373" s="3"/>
      <c r="AFV373" s="3"/>
      <c r="AFW373" s="3"/>
      <c r="AFX373" s="3"/>
      <c r="AFY373" s="3"/>
      <c r="AFZ373" s="3"/>
      <c r="AGA373" s="3"/>
      <c r="AGB373" s="3"/>
      <c r="AGC373" s="3"/>
      <c r="AGD373" s="3"/>
      <c r="AGE373" s="3"/>
      <c r="AGF373" s="3"/>
      <c r="AGG373" s="3"/>
      <c r="AGH373" s="3"/>
      <c r="AGI373" s="3"/>
      <c r="AGJ373" s="3"/>
      <c r="AGK373" s="3"/>
      <c r="AGL373" s="3"/>
      <c r="AGM373" s="3"/>
      <c r="AGN373" s="3"/>
      <c r="AGO373" s="3"/>
      <c r="AGP373" s="3"/>
      <c r="AGQ373" s="3"/>
      <c r="AGR373" s="3"/>
      <c r="AGS373" s="3"/>
      <c r="AGT373" s="3"/>
      <c r="AGU373" s="3"/>
      <c r="AGV373" s="3"/>
      <c r="AGW373" s="3"/>
      <c r="AGX373" s="3"/>
      <c r="AGY373" s="3"/>
      <c r="AGZ373" s="3"/>
      <c r="AHA373" s="3"/>
      <c r="AHB373" s="3"/>
      <c r="AHC373" s="3"/>
      <c r="AHD373" s="3"/>
      <c r="AHE373" s="3"/>
      <c r="AHF373" s="3"/>
      <c r="AHG373" s="3"/>
      <c r="AHH373" s="3"/>
      <c r="AHI373" s="3"/>
      <c r="AHJ373" s="3"/>
      <c r="AHK373" s="3"/>
      <c r="AHL373" s="3"/>
      <c r="AHM373" s="3"/>
      <c r="AHN373" s="3"/>
      <c r="AHO373" s="3"/>
      <c r="AHP373" s="3"/>
      <c r="AHQ373" s="3"/>
      <c r="AHR373" s="3"/>
      <c r="AHS373" s="3"/>
      <c r="AHT373" s="3"/>
      <c r="AHU373" s="3"/>
      <c r="AHV373" s="3"/>
      <c r="AHW373" s="3"/>
      <c r="AHX373" s="3"/>
      <c r="AHY373" s="3"/>
      <c r="AHZ373" s="3"/>
      <c r="AIA373" s="3"/>
      <c r="AIB373" s="3"/>
      <c r="AIC373" s="3"/>
      <c r="AID373" s="3"/>
      <c r="AIE373" s="3"/>
      <c r="AIF373" s="3"/>
      <c r="AIG373" s="3"/>
      <c r="AIH373" s="3"/>
      <c r="AII373" s="3"/>
      <c r="AIJ373" s="3"/>
      <c r="AIK373" s="3"/>
      <c r="AIL373" s="3"/>
      <c r="AIM373" s="3"/>
      <c r="AIN373" s="3"/>
      <c r="AIO373" s="3"/>
      <c r="AIP373" s="3"/>
      <c r="AIQ373" s="3"/>
      <c r="AIR373" s="3"/>
      <c r="AIS373" s="3"/>
      <c r="AIT373" s="3"/>
      <c r="AIU373" s="3"/>
      <c r="AIV373" s="3"/>
      <c r="AIW373" s="3"/>
      <c r="AIX373" s="3"/>
      <c r="AIY373" s="3"/>
      <c r="AIZ373" s="3"/>
      <c r="AJA373" s="3"/>
      <c r="AJB373" s="3"/>
      <c r="AJC373" s="3"/>
      <c r="AJD373" s="3"/>
      <c r="AJE373" s="3"/>
      <c r="AJF373" s="3"/>
      <c r="AJG373" s="3"/>
      <c r="AJH373" s="3"/>
      <c r="AJI373" s="3"/>
      <c r="AJJ373" s="3"/>
      <c r="AJK373" s="3"/>
      <c r="AJL373" s="3"/>
      <c r="AJM373" s="3"/>
      <c r="AJN373" s="3"/>
      <c r="AJO373" s="3"/>
      <c r="AJP373" s="3"/>
      <c r="AJQ373" s="3"/>
      <c r="AJR373" s="3"/>
      <c r="AJS373" s="3"/>
      <c r="AJT373" s="3"/>
      <c r="AJU373" s="3"/>
      <c r="AJV373" s="3"/>
      <c r="AJW373" s="3"/>
      <c r="AJX373" s="3"/>
      <c r="AJY373" s="3"/>
      <c r="AJZ373" s="3"/>
      <c r="AKA373" s="3"/>
      <c r="AKB373" s="3"/>
      <c r="AKC373" s="3"/>
      <c r="AKD373" s="3"/>
      <c r="AKE373" s="3"/>
      <c r="AKF373" s="3"/>
      <c r="AKG373" s="3"/>
      <c r="AKH373" s="3"/>
    </row>
    <row r="374" spans="1:970" ht="15.75" hidden="1" x14ac:dyDescent="0.25">
      <c r="A374" s="267"/>
      <c r="B374" s="267"/>
      <c r="C374" s="256" t="s">
        <v>208</v>
      </c>
      <c r="D374" s="257">
        <f>SUM(D365:D373)</f>
        <v>2009398</v>
      </c>
      <c r="E374" s="254" t="s">
        <v>208</v>
      </c>
      <c r="F374" s="329">
        <f>SUM(F365:F373)</f>
        <v>0</v>
      </c>
      <c r="G374" s="254" t="s">
        <v>208</v>
      </c>
      <c r="H374" s="329">
        <f>SUM(H365:H373)</f>
        <v>2009398</v>
      </c>
      <c r="I374" s="267"/>
    </row>
    <row r="375" spans="1:970" ht="15.75" hidden="1" x14ac:dyDescent="0.25">
      <c r="A375" s="267"/>
      <c r="B375" s="267"/>
      <c r="C375" s="260" t="s">
        <v>209</v>
      </c>
      <c r="D375" s="261">
        <f>D352+D353+D354+D355+D356+D357+D358+D359+D361+D363+D364+D374+D360+D362</f>
        <v>56419563.640000001</v>
      </c>
      <c r="E375" s="261"/>
      <c r="F375" s="261">
        <f>F352+F353+F354+F355+F356+F357+F358+F359+F361+F363+F364+F374+F360+F362</f>
        <v>7286788.4299999997</v>
      </c>
      <c r="G375" s="261"/>
      <c r="H375" s="487">
        <f>H352+H353+H354+H355+H356+H357+H358+H359+H361+H363+H364+H374+H360+H362</f>
        <v>63706352.070000008</v>
      </c>
      <c r="I375" s="267"/>
    </row>
    <row r="376" spans="1:970" ht="16.5" hidden="1" thickBot="1" x14ac:dyDescent="0.3">
      <c r="A376" s="267"/>
      <c r="B376" s="267"/>
      <c r="C376" s="248" t="s">
        <v>218</v>
      </c>
      <c r="D376" s="263">
        <f>D375-C6</f>
        <v>0</v>
      </c>
      <c r="E376" s="247"/>
      <c r="F376" s="263">
        <f>F375-C7</f>
        <v>-78120</v>
      </c>
      <c r="G376" s="267"/>
      <c r="H376" s="488">
        <f>H375-C5</f>
        <v>-78119.999999992549</v>
      </c>
      <c r="I376" s="267"/>
    </row>
    <row r="377" spans="1:970" ht="15.75" hidden="1" x14ac:dyDescent="0.25">
      <c r="A377" s="247"/>
      <c r="B377" s="264"/>
      <c r="C377" s="248"/>
      <c r="D377" s="247"/>
      <c r="E377" s="247"/>
      <c r="F377" s="247"/>
      <c r="G377" s="247"/>
      <c r="H377" s="247"/>
      <c r="I377" s="247"/>
    </row>
    <row r="378" spans="1:970" hidden="1" x14ac:dyDescent="0.25"/>
    <row r="379" spans="1:970" hidden="1" x14ac:dyDescent="0.25"/>
    <row r="380" spans="1:970" hidden="1" x14ac:dyDescent="0.25"/>
    <row r="381" spans="1:970" hidden="1" x14ac:dyDescent="0.25"/>
    <row r="382" spans="1:970" hidden="1" x14ac:dyDescent="0.25"/>
    <row r="383" spans="1:970" hidden="1" x14ac:dyDescent="0.25"/>
    <row r="384" spans="1:970" hidden="1" x14ac:dyDescent="0.25"/>
    <row r="385" hidden="1" x14ac:dyDescent="0.25"/>
    <row r="386" hidden="1" x14ac:dyDescent="0.25"/>
    <row r="387" hidden="1" x14ac:dyDescent="0.25"/>
    <row r="388" hidden="1" x14ac:dyDescent="0.25"/>
    <row r="389" hidden="1" x14ac:dyDescent="0.25"/>
    <row r="390" hidden="1" x14ac:dyDescent="0.25"/>
    <row r="391" hidden="1" x14ac:dyDescent="0.25"/>
    <row r="392" hidden="1" x14ac:dyDescent="0.25"/>
    <row r="393" hidden="1" x14ac:dyDescent="0.25"/>
    <row r="394" hidden="1" x14ac:dyDescent="0.25"/>
    <row r="395" hidden="1" x14ac:dyDescent="0.25"/>
    <row r="396" hidden="1" x14ac:dyDescent="0.25"/>
    <row r="397" hidden="1" x14ac:dyDescent="0.25"/>
    <row r="398" hidden="1" x14ac:dyDescent="0.25"/>
    <row r="399" hidden="1" x14ac:dyDescent="0.25"/>
    <row r="400" hidden="1" x14ac:dyDescent="0.25"/>
    <row r="401" hidden="1" x14ac:dyDescent="0.25"/>
    <row r="402" hidden="1" x14ac:dyDescent="0.25"/>
    <row r="403" hidden="1" x14ac:dyDescent="0.25"/>
    <row r="404" hidden="1" x14ac:dyDescent="0.25"/>
    <row r="405" hidden="1" x14ac:dyDescent="0.25"/>
    <row r="406" hidden="1" x14ac:dyDescent="0.25"/>
    <row r="407" hidden="1" x14ac:dyDescent="0.25"/>
    <row r="408" hidden="1" x14ac:dyDescent="0.25"/>
    <row r="409" hidden="1" x14ac:dyDescent="0.25"/>
    <row r="410" hidden="1" x14ac:dyDescent="0.25"/>
    <row r="411" hidden="1" x14ac:dyDescent="0.25"/>
    <row r="412" hidden="1" x14ac:dyDescent="0.25"/>
    <row r="413" hidden="1" x14ac:dyDescent="0.25"/>
    <row r="414" hidden="1" x14ac:dyDescent="0.25"/>
    <row r="415" hidden="1" x14ac:dyDescent="0.25"/>
    <row r="416" hidden="1" x14ac:dyDescent="0.25"/>
    <row r="417" hidden="1" x14ac:dyDescent="0.25"/>
    <row r="418" hidden="1" x14ac:dyDescent="0.25"/>
    <row r="419" hidden="1" x14ac:dyDescent="0.25"/>
    <row r="420" hidden="1" x14ac:dyDescent="0.25"/>
    <row r="421" hidden="1" x14ac:dyDescent="0.25"/>
    <row r="422" hidden="1" x14ac:dyDescent="0.25"/>
    <row r="423" hidden="1" x14ac:dyDescent="0.25"/>
    <row r="424" hidden="1" x14ac:dyDescent="0.25"/>
    <row r="425" hidden="1" x14ac:dyDescent="0.25"/>
    <row r="426" hidden="1" x14ac:dyDescent="0.25"/>
    <row r="427" hidden="1" x14ac:dyDescent="0.25"/>
    <row r="428" hidden="1" x14ac:dyDescent="0.25"/>
    <row r="429" hidden="1" x14ac:dyDescent="0.25"/>
    <row r="430" hidden="1" x14ac:dyDescent="0.25"/>
    <row r="431" hidden="1" x14ac:dyDescent="0.25"/>
    <row r="432" hidden="1" x14ac:dyDescent="0.25"/>
    <row r="433" hidden="1" x14ac:dyDescent="0.25"/>
    <row r="434" hidden="1" x14ac:dyDescent="0.25"/>
    <row r="435" hidden="1" x14ac:dyDescent="0.25"/>
    <row r="436" hidden="1" x14ac:dyDescent="0.25"/>
    <row r="437" hidden="1" x14ac:dyDescent="0.25"/>
    <row r="438" hidden="1" x14ac:dyDescent="0.25"/>
    <row r="439" hidden="1" x14ac:dyDescent="0.25"/>
    <row r="440" hidden="1" x14ac:dyDescent="0.25"/>
    <row r="441" hidden="1" x14ac:dyDescent="0.25"/>
    <row r="442" hidden="1" x14ac:dyDescent="0.25"/>
    <row r="443" hidden="1" x14ac:dyDescent="0.25"/>
    <row r="444" hidden="1" x14ac:dyDescent="0.25"/>
    <row r="445" hidden="1" x14ac:dyDescent="0.25"/>
    <row r="446" hidden="1" x14ac:dyDescent="0.25"/>
    <row r="447" hidden="1" x14ac:dyDescent="0.25"/>
    <row r="448" hidden="1" x14ac:dyDescent="0.25"/>
    <row r="449" hidden="1" x14ac:dyDescent="0.25"/>
    <row r="450" hidden="1" x14ac:dyDescent="0.25"/>
    <row r="451" hidden="1" x14ac:dyDescent="0.25"/>
    <row r="452" hidden="1" x14ac:dyDescent="0.25"/>
    <row r="453" hidden="1" x14ac:dyDescent="0.25"/>
    <row r="454" hidden="1" x14ac:dyDescent="0.25"/>
    <row r="455" hidden="1" x14ac:dyDescent="0.25"/>
    <row r="456" hidden="1" x14ac:dyDescent="0.25"/>
    <row r="457" hidden="1" x14ac:dyDescent="0.25"/>
    <row r="458" hidden="1" x14ac:dyDescent="0.25"/>
    <row r="459" hidden="1" x14ac:dyDescent="0.25"/>
    <row r="460" hidden="1" x14ac:dyDescent="0.25"/>
    <row r="461" hidden="1" x14ac:dyDescent="0.25"/>
    <row r="462" hidden="1" x14ac:dyDescent="0.25"/>
    <row r="463" hidden="1" x14ac:dyDescent="0.25"/>
    <row r="464" hidden="1" x14ac:dyDescent="0.25"/>
    <row r="465" hidden="1" x14ac:dyDescent="0.25"/>
    <row r="466" hidden="1" x14ac:dyDescent="0.25"/>
    <row r="467" hidden="1" x14ac:dyDescent="0.25"/>
    <row r="468" hidden="1" x14ac:dyDescent="0.25"/>
    <row r="469" hidden="1" x14ac:dyDescent="0.25"/>
    <row r="470" hidden="1" x14ac:dyDescent="0.25"/>
    <row r="471" hidden="1" x14ac:dyDescent="0.25"/>
    <row r="472" hidden="1" x14ac:dyDescent="0.25"/>
    <row r="473" hidden="1" x14ac:dyDescent="0.25"/>
    <row r="474" hidden="1" x14ac:dyDescent="0.25"/>
    <row r="475" hidden="1" x14ac:dyDescent="0.25"/>
    <row r="476" hidden="1" x14ac:dyDescent="0.25"/>
    <row r="477" hidden="1" x14ac:dyDescent="0.25"/>
    <row r="478" hidden="1" x14ac:dyDescent="0.25"/>
    <row r="479" hidden="1" x14ac:dyDescent="0.25"/>
    <row r="480" hidden="1" x14ac:dyDescent="0.25"/>
    <row r="481" hidden="1" x14ac:dyDescent="0.25"/>
    <row r="482" hidden="1" x14ac:dyDescent="0.25"/>
    <row r="483" hidden="1" x14ac:dyDescent="0.25"/>
    <row r="484" hidden="1" x14ac:dyDescent="0.25"/>
    <row r="485" hidden="1" x14ac:dyDescent="0.25"/>
    <row r="486" hidden="1" x14ac:dyDescent="0.25"/>
    <row r="487" hidden="1" x14ac:dyDescent="0.25"/>
    <row r="488" hidden="1" x14ac:dyDescent="0.25"/>
    <row r="489" hidden="1" x14ac:dyDescent="0.25"/>
    <row r="490" hidden="1" x14ac:dyDescent="0.25"/>
    <row r="491" hidden="1" x14ac:dyDescent="0.25"/>
    <row r="492" hidden="1" x14ac:dyDescent="0.25"/>
    <row r="493" hidden="1" x14ac:dyDescent="0.25"/>
    <row r="494" hidden="1" x14ac:dyDescent="0.25"/>
    <row r="495" hidden="1" x14ac:dyDescent="0.25"/>
    <row r="496" hidden="1" x14ac:dyDescent="0.25"/>
    <row r="497" hidden="1" x14ac:dyDescent="0.25"/>
    <row r="498" hidden="1" x14ac:dyDescent="0.25"/>
    <row r="499" hidden="1" x14ac:dyDescent="0.25"/>
    <row r="500" hidden="1" x14ac:dyDescent="0.25"/>
    <row r="501" hidden="1" x14ac:dyDescent="0.25"/>
    <row r="502" hidden="1" x14ac:dyDescent="0.25"/>
    <row r="503" hidden="1" x14ac:dyDescent="0.25"/>
    <row r="504" hidden="1" x14ac:dyDescent="0.25"/>
    <row r="505" hidden="1" x14ac:dyDescent="0.25"/>
    <row r="506" hidden="1" x14ac:dyDescent="0.25"/>
    <row r="507" hidden="1" x14ac:dyDescent="0.25"/>
    <row r="508" hidden="1" x14ac:dyDescent="0.25"/>
    <row r="509" hidden="1" x14ac:dyDescent="0.25"/>
    <row r="510" hidden="1" x14ac:dyDescent="0.25"/>
    <row r="511" hidden="1" x14ac:dyDescent="0.25"/>
    <row r="512" hidden="1" x14ac:dyDescent="0.25"/>
    <row r="513" hidden="1" x14ac:dyDescent="0.25"/>
    <row r="514" hidden="1" x14ac:dyDescent="0.25"/>
    <row r="515" hidden="1" x14ac:dyDescent="0.25"/>
    <row r="516" hidden="1" x14ac:dyDescent="0.25"/>
    <row r="517" hidden="1" x14ac:dyDescent="0.25"/>
    <row r="518" hidden="1" x14ac:dyDescent="0.25"/>
    <row r="519" hidden="1" x14ac:dyDescent="0.25"/>
    <row r="520" hidden="1" x14ac:dyDescent="0.25"/>
    <row r="521" hidden="1" x14ac:dyDescent="0.25"/>
    <row r="522" hidden="1" x14ac:dyDescent="0.25"/>
    <row r="523" hidden="1" x14ac:dyDescent="0.25"/>
    <row r="524" hidden="1" x14ac:dyDescent="0.25"/>
    <row r="525" hidden="1" x14ac:dyDescent="0.25"/>
    <row r="526" hidden="1" x14ac:dyDescent="0.25"/>
    <row r="527" hidden="1" x14ac:dyDescent="0.25"/>
    <row r="528" hidden="1" x14ac:dyDescent="0.25"/>
    <row r="529" hidden="1" x14ac:dyDescent="0.25"/>
    <row r="530" hidden="1" x14ac:dyDescent="0.25"/>
    <row r="531" hidden="1" x14ac:dyDescent="0.25"/>
    <row r="532" hidden="1" x14ac:dyDescent="0.25"/>
    <row r="533" hidden="1" x14ac:dyDescent="0.25"/>
    <row r="534" hidden="1" x14ac:dyDescent="0.25"/>
    <row r="535" hidden="1" x14ac:dyDescent="0.25"/>
    <row r="536" hidden="1" x14ac:dyDescent="0.25"/>
    <row r="537" hidden="1" x14ac:dyDescent="0.25"/>
    <row r="538" hidden="1" x14ac:dyDescent="0.25"/>
    <row r="539" hidden="1" x14ac:dyDescent="0.25"/>
    <row r="540" hidden="1" x14ac:dyDescent="0.25"/>
    <row r="541" hidden="1" x14ac:dyDescent="0.25"/>
    <row r="542" hidden="1" x14ac:dyDescent="0.25"/>
    <row r="543" hidden="1" x14ac:dyDescent="0.25"/>
    <row r="544" hidden="1" x14ac:dyDescent="0.25"/>
    <row r="545" hidden="1" x14ac:dyDescent="0.25"/>
    <row r="546" hidden="1" x14ac:dyDescent="0.25"/>
    <row r="547" hidden="1" x14ac:dyDescent="0.25"/>
    <row r="548" hidden="1" x14ac:dyDescent="0.25"/>
    <row r="549" hidden="1" x14ac:dyDescent="0.25"/>
    <row r="550" hidden="1" x14ac:dyDescent="0.25"/>
    <row r="551" hidden="1" x14ac:dyDescent="0.25"/>
    <row r="552" hidden="1" x14ac:dyDescent="0.25"/>
    <row r="553" hidden="1" x14ac:dyDescent="0.25"/>
    <row r="554" hidden="1" x14ac:dyDescent="0.25"/>
    <row r="555" hidden="1" x14ac:dyDescent="0.25"/>
    <row r="556" hidden="1" x14ac:dyDescent="0.25"/>
    <row r="557" hidden="1" x14ac:dyDescent="0.25"/>
    <row r="558" hidden="1" x14ac:dyDescent="0.25"/>
    <row r="559" hidden="1" x14ac:dyDescent="0.25"/>
    <row r="560" hidden="1" x14ac:dyDescent="0.25"/>
    <row r="561" hidden="1" x14ac:dyDescent="0.25"/>
    <row r="562" hidden="1" x14ac:dyDescent="0.25"/>
    <row r="563" hidden="1" x14ac:dyDescent="0.25"/>
    <row r="564" hidden="1" x14ac:dyDescent="0.25"/>
    <row r="565" hidden="1" x14ac:dyDescent="0.25"/>
    <row r="566" hidden="1" x14ac:dyDescent="0.25"/>
    <row r="567" hidden="1" x14ac:dyDescent="0.25"/>
    <row r="568" hidden="1" x14ac:dyDescent="0.25"/>
    <row r="569" hidden="1" x14ac:dyDescent="0.25"/>
    <row r="570" hidden="1" x14ac:dyDescent="0.25"/>
    <row r="571" hidden="1" x14ac:dyDescent="0.25"/>
    <row r="572" hidden="1" x14ac:dyDescent="0.25"/>
    <row r="573" hidden="1" x14ac:dyDescent="0.25"/>
    <row r="574" hidden="1" x14ac:dyDescent="0.25"/>
    <row r="575" hidden="1" x14ac:dyDescent="0.25"/>
    <row r="576" hidden="1" x14ac:dyDescent="0.25"/>
    <row r="577" hidden="1" x14ac:dyDescent="0.25"/>
    <row r="578" hidden="1" x14ac:dyDescent="0.25"/>
    <row r="579" hidden="1" x14ac:dyDescent="0.25"/>
    <row r="580" hidden="1" x14ac:dyDescent="0.25"/>
    <row r="581" hidden="1" x14ac:dyDescent="0.25"/>
    <row r="582" hidden="1" x14ac:dyDescent="0.25"/>
    <row r="583" hidden="1" x14ac:dyDescent="0.25"/>
    <row r="584" hidden="1" x14ac:dyDescent="0.25"/>
    <row r="585" hidden="1" x14ac:dyDescent="0.25"/>
    <row r="586" hidden="1" x14ac:dyDescent="0.25"/>
    <row r="587" hidden="1" x14ac:dyDescent="0.25"/>
    <row r="588" hidden="1" x14ac:dyDescent="0.25"/>
    <row r="589" hidden="1" x14ac:dyDescent="0.25"/>
    <row r="590" hidden="1" x14ac:dyDescent="0.25"/>
    <row r="591" hidden="1" x14ac:dyDescent="0.25"/>
    <row r="592" hidden="1" x14ac:dyDescent="0.25"/>
    <row r="593" hidden="1" x14ac:dyDescent="0.25"/>
    <row r="594" hidden="1" x14ac:dyDescent="0.25"/>
    <row r="595" hidden="1" x14ac:dyDescent="0.25"/>
    <row r="596" hidden="1" x14ac:dyDescent="0.25"/>
    <row r="597" hidden="1" x14ac:dyDescent="0.25"/>
    <row r="598" hidden="1" x14ac:dyDescent="0.25"/>
    <row r="599" hidden="1" x14ac:dyDescent="0.25"/>
    <row r="600" hidden="1" x14ac:dyDescent="0.25"/>
    <row r="601" hidden="1" x14ac:dyDescent="0.25"/>
    <row r="602" hidden="1" x14ac:dyDescent="0.25"/>
    <row r="603" hidden="1" x14ac:dyDescent="0.25"/>
    <row r="604" hidden="1" x14ac:dyDescent="0.25"/>
    <row r="605" hidden="1" x14ac:dyDescent="0.25"/>
    <row r="606" hidden="1" x14ac:dyDescent="0.25"/>
    <row r="607" hidden="1" x14ac:dyDescent="0.25"/>
    <row r="608" hidden="1" x14ac:dyDescent="0.25"/>
    <row r="609" hidden="1" x14ac:dyDescent="0.25"/>
    <row r="610" hidden="1" x14ac:dyDescent="0.25"/>
    <row r="611" hidden="1" x14ac:dyDescent="0.25"/>
    <row r="612" hidden="1" x14ac:dyDescent="0.25"/>
    <row r="613" hidden="1" x14ac:dyDescent="0.25"/>
    <row r="614" hidden="1" x14ac:dyDescent="0.25"/>
    <row r="615" hidden="1" x14ac:dyDescent="0.25"/>
    <row r="616" hidden="1" x14ac:dyDescent="0.25"/>
    <row r="617" hidden="1" x14ac:dyDescent="0.25"/>
    <row r="618" hidden="1" x14ac:dyDescent="0.25"/>
    <row r="619" hidden="1" x14ac:dyDescent="0.25"/>
    <row r="620" hidden="1" x14ac:dyDescent="0.25"/>
    <row r="621" hidden="1" x14ac:dyDescent="0.25"/>
    <row r="622" hidden="1" x14ac:dyDescent="0.25"/>
  </sheetData>
  <mergeCells count="12">
    <mergeCell ref="B2:H2"/>
    <mergeCell ref="B1:I1"/>
    <mergeCell ref="G17:I17"/>
    <mergeCell ref="A61:A62"/>
    <mergeCell ref="B61:F61"/>
    <mergeCell ref="G61:I61"/>
    <mergeCell ref="A76:A77"/>
    <mergeCell ref="B76:F76"/>
    <mergeCell ref="G76:I76"/>
    <mergeCell ref="D280:F280"/>
    <mergeCell ref="A17:A18"/>
    <mergeCell ref="B17:F17"/>
  </mergeCells>
  <pageMargins left="0.23622047244094491" right="0.23622047244094491" top="0.74803149606299213" bottom="0.74803149606299213" header="0.31496062992125984" footer="0.31496062992125984"/>
  <pageSetup paperSize="9" scale="16" firstPageNumber="0" fitToHeight="2" orientation="portrait" r:id="rId1"/>
  <rowBreaks count="1" manualBreakCount="1">
    <brk id="169" min="9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СШ 11</vt:lpstr>
      <vt:lpstr>'СШ 11'!Область_печати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</cp:lastModifiedBy>
  <cp:lastPrinted>2026-01-21T08:53:08Z</cp:lastPrinted>
  <dcterms:created xsi:type="dcterms:W3CDTF">2022-06-10T13:29:53Z</dcterms:created>
  <dcterms:modified xsi:type="dcterms:W3CDTF">2026-09-11T05:43:11Z</dcterms:modified>
</cp:coreProperties>
</file>