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11'!$A$1:$I$261</definedName>
  </definedNames>
  <calcPr calcId="144525"/>
</workbook>
</file>

<file path=xl/calcChain.xml><?xml version="1.0" encoding="utf-8"?>
<calcChain xmlns="http://schemas.openxmlformats.org/spreadsheetml/2006/main">
  <c r="F355" i="1" l="1"/>
  <c r="F353" i="1"/>
  <c r="F352" i="1"/>
  <c r="F351" i="1"/>
  <c r="F349" i="1"/>
  <c r="F348" i="1"/>
  <c r="F346" i="1"/>
  <c r="F345" i="1"/>
  <c r="D345" i="1"/>
  <c r="H345" i="1" s="1"/>
  <c r="D344" i="1"/>
  <c r="D342" i="1"/>
  <c r="D339" i="1"/>
  <c r="F338" i="1"/>
  <c r="F337" i="1"/>
  <c r="F336" i="1"/>
  <c r="H333" i="1"/>
  <c r="H330" i="1"/>
  <c r="D319" i="1"/>
  <c r="H319" i="1" s="1"/>
  <c r="H318" i="1"/>
  <c r="F313" i="1"/>
  <c r="H307" i="1"/>
  <c r="F301" i="1"/>
  <c r="H301" i="1" s="1"/>
  <c r="B301" i="1"/>
  <c r="F350" i="1" s="1"/>
  <c r="F299" i="1"/>
  <c r="B299" i="1"/>
  <c r="F297" i="1"/>
  <c r="F305" i="1" s="1"/>
  <c r="D296" i="1"/>
  <c r="H296" i="1" s="1"/>
  <c r="D295" i="1"/>
  <c r="D294" i="1"/>
  <c r="H294" i="1" s="1"/>
  <c r="B294" i="1"/>
  <c r="F335" i="1" s="1"/>
  <c r="D293" i="1"/>
  <c r="D334" i="1" s="1"/>
  <c r="B293" i="1"/>
  <c r="H293" i="1" s="1"/>
  <c r="K289" i="1"/>
  <c r="M289" i="1" s="1"/>
  <c r="M288" i="1"/>
  <c r="K288" i="1"/>
  <c r="J288" i="1"/>
  <c r="I288" i="1"/>
  <c r="F288" i="1"/>
  <c r="D288" i="1"/>
  <c r="E288" i="1" s="1"/>
  <c r="E287" i="1" s="1"/>
  <c r="K287" i="1"/>
  <c r="M287" i="1" s="1"/>
  <c r="H287" i="1"/>
  <c r="J287" i="1" s="1"/>
  <c r="F287" i="1"/>
  <c r="D287" i="1"/>
  <c r="C287" i="1"/>
  <c r="M286" i="1"/>
  <c r="K286" i="1"/>
  <c r="J286" i="1"/>
  <c r="I286" i="1"/>
  <c r="F286" i="1"/>
  <c r="D286" i="1"/>
  <c r="E286" i="1" s="1"/>
  <c r="K285" i="1"/>
  <c r="M285" i="1" s="1"/>
  <c r="J285" i="1"/>
  <c r="I285" i="1"/>
  <c r="E285" i="1"/>
  <c r="D285" i="1"/>
  <c r="F285" i="1" s="1"/>
  <c r="M284" i="1"/>
  <c r="K284" i="1"/>
  <c r="J284" i="1"/>
  <c r="I284" i="1"/>
  <c r="D284" i="1"/>
  <c r="D283" i="1" s="1"/>
  <c r="I283" i="1"/>
  <c r="H283" i="1"/>
  <c r="H282" i="1" s="1"/>
  <c r="I282" i="1" s="1"/>
  <c r="G283" i="1"/>
  <c r="J283" i="1" s="1"/>
  <c r="C283" i="1"/>
  <c r="K283" i="1" s="1"/>
  <c r="M283" i="1" s="1"/>
  <c r="G282" i="1"/>
  <c r="C282" i="1"/>
  <c r="K282" i="1" s="1"/>
  <c r="M282" i="1" s="1"/>
  <c r="M281" i="1"/>
  <c r="K281" i="1"/>
  <c r="J281" i="1"/>
  <c r="I281" i="1"/>
  <c r="F281" i="1"/>
  <c r="E281" i="1"/>
  <c r="D281" i="1"/>
  <c r="H280" i="1"/>
  <c r="I280" i="1" s="1"/>
  <c r="G280" i="1"/>
  <c r="J280" i="1" s="1"/>
  <c r="E280" i="1"/>
  <c r="D280" i="1"/>
  <c r="F280" i="1" s="1"/>
  <c r="C280" i="1"/>
  <c r="K280" i="1" s="1"/>
  <c r="M280" i="1" s="1"/>
  <c r="M279" i="1"/>
  <c r="K279" i="1"/>
  <c r="J279" i="1"/>
  <c r="I279" i="1"/>
  <c r="D279" i="1"/>
  <c r="F279" i="1" s="1"/>
  <c r="M278" i="1"/>
  <c r="K278" i="1"/>
  <c r="J278" i="1"/>
  <c r="I278" i="1"/>
  <c r="F278" i="1"/>
  <c r="E278" i="1"/>
  <c r="D278" i="1"/>
  <c r="M277" i="1"/>
  <c r="K277" i="1"/>
  <c r="J277" i="1"/>
  <c r="I277" i="1"/>
  <c r="F277" i="1"/>
  <c r="E277" i="1"/>
  <c r="D277" i="1"/>
  <c r="H276" i="1"/>
  <c r="G276" i="1"/>
  <c r="J276" i="1" s="1"/>
  <c r="C276" i="1"/>
  <c r="K276" i="1" s="1"/>
  <c r="M276" i="1" s="1"/>
  <c r="H275" i="1"/>
  <c r="K274" i="1"/>
  <c r="M274" i="1" s="1"/>
  <c r="J274" i="1"/>
  <c r="I274" i="1"/>
  <c r="E274" i="1"/>
  <c r="D274" i="1"/>
  <c r="F274" i="1" s="1"/>
  <c r="M273" i="1"/>
  <c r="K273" i="1"/>
  <c r="J273" i="1"/>
  <c r="I273" i="1"/>
  <c r="D273" i="1"/>
  <c r="D272" i="1" s="1"/>
  <c r="F272" i="1" s="1"/>
  <c r="I272" i="1"/>
  <c r="H272" i="1"/>
  <c r="G272" i="1"/>
  <c r="J272" i="1" s="1"/>
  <c r="C272" i="1"/>
  <c r="K272" i="1" s="1"/>
  <c r="M272" i="1" s="1"/>
  <c r="K271" i="1"/>
  <c r="M271" i="1" s="1"/>
  <c r="J271" i="1"/>
  <c r="I271" i="1"/>
  <c r="E271" i="1"/>
  <c r="D271" i="1"/>
  <c r="F271" i="1" s="1"/>
  <c r="M270" i="1"/>
  <c r="K270" i="1"/>
  <c r="J270" i="1"/>
  <c r="I270" i="1"/>
  <c r="D270" i="1"/>
  <c r="D269" i="1" s="1"/>
  <c r="I269" i="1"/>
  <c r="H269" i="1"/>
  <c r="H268" i="1" s="1"/>
  <c r="G269" i="1"/>
  <c r="J269" i="1" s="1"/>
  <c r="C269" i="1"/>
  <c r="K269" i="1" s="1"/>
  <c r="M269" i="1" s="1"/>
  <c r="G268" i="1"/>
  <c r="C268" i="1"/>
  <c r="K268" i="1" s="1"/>
  <c r="M268" i="1" s="1"/>
  <c r="K266" i="1"/>
  <c r="M266" i="1" s="1"/>
  <c r="J266" i="1"/>
  <c r="I266" i="1"/>
  <c r="E266" i="1"/>
  <c r="E265" i="1" s="1"/>
  <c r="E264" i="1" s="1"/>
  <c r="E263" i="1" s="1"/>
  <c r="D266" i="1"/>
  <c r="D265" i="1" s="1"/>
  <c r="J265" i="1"/>
  <c r="I265" i="1"/>
  <c r="H265" i="1"/>
  <c r="G265" i="1"/>
  <c r="C265" i="1"/>
  <c r="K265" i="1" s="1"/>
  <c r="M265" i="1" s="1"/>
  <c r="H264" i="1"/>
  <c r="H263" i="1" s="1"/>
  <c r="G264" i="1"/>
  <c r="J264" i="1" s="1"/>
  <c r="C264" i="1"/>
  <c r="K264" i="1" s="1"/>
  <c r="M264" i="1" s="1"/>
  <c r="M262" i="1"/>
  <c r="K262" i="1"/>
  <c r="G262" i="1"/>
  <c r="I262" i="1" s="1"/>
  <c r="K260" i="1"/>
  <c r="M260" i="1" s="1"/>
  <c r="J260" i="1"/>
  <c r="I260" i="1"/>
  <c r="D260" i="1"/>
  <c r="F260" i="1" s="1"/>
  <c r="I258" i="1"/>
  <c r="F258" i="1"/>
  <c r="E258" i="1"/>
  <c r="E257" i="1" s="1"/>
  <c r="D258" i="1"/>
  <c r="H257" i="1"/>
  <c r="I257" i="1" s="1"/>
  <c r="G257" i="1"/>
  <c r="D257" i="1"/>
  <c r="F257" i="1" s="1"/>
  <c r="C257" i="1"/>
  <c r="K256" i="1"/>
  <c r="M256" i="1" s="1"/>
  <c r="J256" i="1"/>
  <c r="I256" i="1"/>
  <c r="D256" i="1"/>
  <c r="I255" i="1"/>
  <c r="H255" i="1"/>
  <c r="G255" i="1"/>
  <c r="J255" i="1" s="1"/>
  <c r="C255" i="1"/>
  <c r="K255" i="1" s="1"/>
  <c r="M255" i="1" s="1"/>
  <c r="I254" i="1"/>
  <c r="F254" i="1"/>
  <c r="E254" i="1"/>
  <c r="D254" i="1"/>
  <c r="K253" i="1"/>
  <c r="M253" i="1" s="1"/>
  <c r="J253" i="1"/>
  <c r="I253" i="1"/>
  <c r="D253" i="1"/>
  <c r="E253" i="1" s="1"/>
  <c r="E252" i="1" s="1"/>
  <c r="H252" i="1"/>
  <c r="H251" i="1" s="1"/>
  <c r="G252" i="1"/>
  <c r="J252" i="1" s="1"/>
  <c r="D252" i="1"/>
  <c r="F252" i="1" s="1"/>
  <c r="C252" i="1"/>
  <c r="K252" i="1" s="1"/>
  <c r="M252" i="1" s="1"/>
  <c r="G251" i="1"/>
  <c r="C251" i="1"/>
  <c r="K251" i="1" s="1"/>
  <c r="M251" i="1" s="1"/>
  <c r="I250" i="1"/>
  <c r="D250" i="1"/>
  <c r="E250" i="1" s="1"/>
  <c r="E249" i="1" s="1"/>
  <c r="E248" i="1" s="1"/>
  <c r="I249" i="1"/>
  <c r="I248" i="1" s="1"/>
  <c r="H249" i="1"/>
  <c r="G249" i="1"/>
  <c r="C249" i="1"/>
  <c r="H248" i="1"/>
  <c r="G248" i="1"/>
  <c r="C248" i="1"/>
  <c r="K247" i="1"/>
  <c r="M247" i="1" s="1"/>
  <c r="J247" i="1"/>
  <c r="I247" i="1"/>
  <c r="D247" i="1"/>
  <c r="F247" i="1" s="1"/>
  <c r="J246" i="1"/>
  <c r="I246" i="1"/>
  <c r="H246" i="1"/>
  <c r="G246" i="1"/>
  <c r="C246" i="1"/>
  <c r="K246" i="1" s="1"/>
  <c r="M246" i="1" s="1"/>
  <c r="K245" i="1"/>
  <c r="M245" i="1" s="1"/>
  <c r="J245" i="1"/>
  <c r="I245" i="1"/>
  <c r="F245" i="1"/>
  <c r="E245" i="1"/>
  <c r="E244" i="1" s="1"/>
  <c r="D245" i="1"/>
  <c r="J244" i="1"/>
  <c r="H244" i="1"/>
  <c r="G244" i="1"/>
  <c r="I244" i="1" s="1"/>
  <c r="F244" i="1"/>
  <c r="D244" i="1"/>
  <c r="C244" i="1"/>
  <c r="K244" i="1" s="1"/>
  <c r="M244" i="1" s="1"/>
  <c r="M243" i="1"/>
  <c r="J243" i="1"/>
  <c r="I243" i="1"/>
  <c r="F243" i="1"/>
  <c r="D243" i="1"/>
  <c r="C243" i="1"/>
  <c r="K243" i="1" s="1"/>
  <c r="M242" i="1"/>
  <c r="K242" i="1"/>
  <c r="J242" i="1"/>
  <c r="I242" i="1"/>
  <c r="F242" i="1"/>
  <c r="D242" i="1"/>
  <c r="E242" i="1" s="1"/>
  <c r="K241" i="1"/>
  <c r="M241" i="1" s="1"/>
  <c r="J241" i="1"/>
  <c r="I241" i="1"/>
  <c r="F241" i="1"/>
  <c r="E241" i="1"/>
  <c r="D241" i="1"/>
  <c r="J240" i="1"/>
  <c r="H240" i="1"/>
  <c r="I240" i="1" s="1"/>
  <c r="G240" i="1"/>
  <c r="G239" i="1" s="1"/>
  <c r="J239" i="1" s="1"/>
  <c r="F240" i="1"/>
  <c r="D240" i="1"/>
  <c r="C240" i="1"/>
  <c r="K240" i="1" s="1"/>
  <c r="M240" i="1" s="1"/>
  <c r="H239" i="1"/>
  <c r="K238" i="1"/>
  <c r="M238" i="1" s="1"/>
  <c r="J238" i="1"/>
  <c r="I238" i="1"/>
  <c r="D238" i="1"/>
  <c r="J237" i="1"/>
  <c r="I237" i="1"/>
  <c r="H237" i="1"/>
  <c r="G237" i="1"/>
  <c r="C237" i="1"/>
  <c r="K237" i="1" s="1"/>
  <c r="M237" i="1" s="1"/>
  <c r="K236" i="1"/>
  <c r="M236" i="1" s="1"/>
  <c r="J236" i="1"/>
  <c r="I236" i="1"/>
  <c r="F236" i="1"/>
  <c r="E236" i="1"/>
  <c r="E235" i="1" s="1"/>
  <c r="D236" i="1"/>
  <c r="J235" i="1"/>
  <c r="H235" i="1"/>
  <c r="I235" i="1" s="1"/>
  <c r="G235" i="1"/>
  <c r="F235" i="1"/>
  <c r="D235" i="1"/>
  <c r="C235" i="1"/>
  <c r="K235" i="1" s="1"/>
  <c r="M235" i="1" s="1"/>
  <c r="J234" i="1"/>
  <c r="I234" i="1"/>
  <c r="F234" i="1"/>
  <c r="D234" i="1"/>
  <c r="C234" i="1"/>
  <c r="K234" i="1" s="1"/>
  <c r="M234" i="1" s="1"/>
  <c r="M233" i="1"/>
  <c r="K233" i="1"/>
  <c r="J233" i="1"/>
  <c r="I233" i="1"/>
  <c r="F233" i="1"/>
  <c r="D233" i="1"/>
  <c r="E233" i="1" s="1"/>
  <c r="K232" i="1"/>
  <c r="M232" i="1" s="1"/>
  <c r="J232" i="1"/>
  <c r="I232" i="1"/>
  <c r="F232" i="1"/>
  <c r="E232" i="1"/>
  <c r="D232" i="1"/>
  <c r="C232" i="1"/>
  <c r="H231" i="1"/>
  <c r="G231" i="1"/>
  <c r="D231" i="1"/>
  <c r="F231" i="1" s="1"/>
  <c r="C231" i="1"/>
  <c r="C230" i="1" s="1"/>
  <c r="K230" i="1" s="1"/>
  <c r="M230" i="1" s="1"/>
  <c r="I229" i="1"/>
  <c r="F229" i="1"/>
  <c r="D229" i="1"/>
  <c r="E229" i="1" s="1"/>
  <c r="K228" i="1"/>
  <c r="M228" i="1" s="1"/>
  <c r="J228" i="1"/>
  <c r="I228" i="1"/>
  <c r="F228" i="1"/>
  <c r="E228" i="1"/>
  <c r="D228" i="1"/>
  <c r="K227" i="1"/>
  <c r="M227" i="1" s="1"/>
  <c r="J227" i="1"/>
  <c r="I227" i="1"/>
  <c r="D227" i="1"/>
  <c r="J226" i="1"/>
  <c r="I226" i="1"/>
  <c r="H226" i="1"/>
  <c r="G226" i="1"/>
  <c r="C226" i="1"/>
  <c r="F317" i="1" s="1"/>
  <c r="K225" i="1"/>
  <c r="M225" i="1" s="1"/>
  <c r="J225" i="1"/>
  <c r="I225" i="1"/>
  <c r="F225" i="1"/>
  <c r="E225" i="1"/>
  <c r="D225" i="1"/>
  <c r="K224" i="1"/>
  <c r="M224" i="1" s="1"/>
  <c r="J224" i="1"/>
  <c r="I224" i="1"/>
  <c r="D224" i="1"/>
  <c r="K223" i="1"/>
  <c r="M223" i="1" s="1"/>
  <c r="J223" i="1"/>
  <c r="I223" i="1"/>
  <c r="D223" i="1"/>
  <c r="E223" i="1" s="1"/>
  <c r="M222" i="1"/>
  <c r="K222" i="1"/>
  <c r="J222" i="1"/>
  <c r="I222" i="1"/>
  <c r="F222" i="1"/>
  <c r="D222" i="1"/>
  <c r="E222" i="1" s="1"/>
  <c r="I221" i="1"/>
  <c r="F221" i="1"/>
  <c r="F220" i="1" s="1"/>
  <c r="D221" i="1"/>
  <c r="E221" i="1" s="1"/>
  <c r="H220" i="1"/>
  <c r="G220" i="1"/>
  <c r="C220" i="1"/>
  <c r="K217" i="1"/>
  <c r="M217" i="1" s="1"/>
  <c r="J217" i="1"/>
  <c r="I217" i="1"/>
  <c r="D217" i="1"/>
  <c r="E217" i="1" s="1"/>
  <c r="E216" i="1" s="1"/>
  <c r="H216" i="1"/>
  <c r="G216" i="1"/>
  <c r="D216" i="1"/>
  <c r="F216" i="1" s="1"/>
  <c r="C216" i="1"/>
  <c r="F327" i="1" s="1"/>
  <c r="F354" i="1" s="1"/>
  <c r="K215" i="1"/>
  <c r="M215" i="1" s="1"/>
  <c r="J215" i="1"/>
  <c r="I215" i="1"/>
  <c r="D215" i="1"/>
  <c r="K214" i="1"/>
  <c r="M214" i="1" s="1"/>
  <c r="J214" i="1"/>
  <c r="I214" i="1"/>
  <c r="D214" i="1"/>
  <c r="E214" i="1" s="1"/>
  <c r="H213" i="1"/>
  <c r="G213" i="1"/>
  <c r="D213" i="1"/>
  <c r="F213" i="1" s="1"/>
  <c r="C213" i="1"/>
  <c r="K213" i="1" s="1"/>
  <c r="M213" i="1" s="1"/>
  <c r="K212" i="1"/>
  <c r="M212" i="1" s="1"/>
  <c r="J212" i="1"/>
  <c r="I212" i="1"/>
  <c r="D212" i="1"/>
  <c r="J211" i="1"/>
  <c r="I211" i="1"/>
  <c r="H211" i="1"/>
  <c r="G211" i="1"/>
  <c r="C211" i="1"/>
  <c r="K211" i="1" s="1"/>
  <c r="M211" i="1" s="1"/>
  <c r="K210" i="1"/>
  <c r="M210" i="1" s="1"/>
  <c r="J210" i="1"/>
  <c r="I210" i="1"/>
  <c r="F210" i="1"/>
  <c r="E210" i="1"/>
  <c r="E209" i="1" s="1"/>
  <c r="D210" i="1"/>
  <c r="J209" i="1"/>
  <c r="H209" i="1"/>
  <c r="I209" i="1" s="1"/>
  <c r="G209" i="1"/>
  <c r="G208" i="1" s="1"/>
  <c r="F209" i="1"/>
  <c r="D209" i="1"/>
  <c r="C209" i="1"/>
  <c r="K209" i="1" s="1"/>
  <c r="M209" i="1" s="1"/>
  <c r="H208" i="1"/>
  <c r="I208" i="1" s="1"/>
  <c r="K207" i="1"/>
  <c r="M207" i="1" s="1"/>
  <c r="J207" i="1"/>
  <c r="I207" i="1"/>
  <c r="D207" i="1"/>
  <c r="J206" i="1"/>
  <c r="I206" i="1"/>
  <c r="H206" i="1"/>
  <c r="G206" i="1"/>
  <c r="C206" i="1"/>
  <c r="K206" i="1" s="1"/>
  <c r="M206" i="1" s="1"/>
  <c r="K205" i="1"/>
  <c r="M205" i="1" s="1"/>
  <c r="J205" i="1"/>
  <c r="I205" i="1"/>
  <c r="F205" i="1"/>
  <c r="E205" i="1"/>
  <c r="E204" i="1" s="1"/>
  <c r="D205" i="1"/>
  <c r="J204" i="1"/>
  <c r="H204" i="1"/>
  <c r="I204" i="1" s="1"/>
  <c r="G204" i="1"/>
  <c r="F204" i="1"/>
  <c r="D204" i="1"/>
  <c r="C204" i="1"/>
  <c r="K204" i="1" s="1"/>
  <c r="M204" i="1" s="1"/>
  <c r="M203" i="1"/>
  <c r="K203" i="1"/>
  <c r="J203" i="1"/>
  <c r="I203" i="1"/>
  <c r="F203" i="1"/>
  <c r="D203" i="1"/>
  <c r="E203" i="1" s="1"/>
  <c r="E202" i="1" s="1"/>
  <c r="H202" i="1"/>
  <c r="G202" i="1"/>
  <c r="D202" i="1"/>
  <c r="C202" i="1"/>
  <c r="C201" i="1" s="1"/>
  <c r="K201" i="1" s="1"/>
  <c r="M201" i="1" s="1"/>
  <c r="I200" i="1"/>
  <c r="F200" i="1"/>
  <c r="E200" i="1"/>
  <c r="D200" i="1"/>
  <c r="E199" i="1"/>
  <c r="D199" i="1"/>
  <c r="C199" i="1"/>
  <c r="K198" i="1"/>
  <c r="M198" i="1" s="1"/>
  <c r="J198" i="1"/>
  <c r="I198" i="1"/>
  <c r="D198" i="1"/>
  <c r="K197" i="1"/>
  <c r="M197" i="1" s="1"/>
  <c r="J197" i="1"/>
  <c r="J190" i="1" s="1"/>
  <c r="I197" i="1"/>
  <c r="D197" i="1"/>
  <c r="E197" i="1" s="1"/>
  <c r="I196" i="1"/>
  <c r="D196" i="1"/>
  <c r="E196" i="1" s="1"/>
  <c r="I195" i="1"/>
  <c r="D195" i="1"/>
  <c r="E195" i="1" s="1"/>
  <c r="I194" i="1"/>
  <c r="D194" i="1"/>
  <c r="E194" i="1" s="1"/>
  <c r="I193" i="1"/>
  <c r="D193" i="1"/>
  <c r="E193" i="1" s="1"/>
  <c r="M192" i="1"/>
  <c r="M190" i="1" s="1"/>
  <c r="K192" i="1"/>
  <c r="J192" i="1"/>
  <c r="I192" i="1"/>
  <c r="F192" i="1"/>
  <c r="D192" i="1"/>
  <c r="E192" i="1" s="1"/>
  <c r="I191" i="1"/>
  <c r="I190" i="1" s="1"/>
  <c r="F191" i="1"/>
  <c r="F190" i="1" s="1"/>
  <c r="D191" i="1"/>
  <c r="E191" i="1" s="1"/>
  <c r="P190" i="1"/>
  <c r="O190" i="1"/>
  <c r="N190" i="1"/>
  <c r="L190" i="1"/>
  <c r="K190" i="1"/>
  <c r="H190" i="1"/>
  <c r="G190" i="1"/>
  <c r="C190" i="1"/>
  <c r="F320" i="1" s="1"/>
  <c r="M189" i="1"/>
  <c r="K189" i="1"/>
  <c r="J189" i="1"/>
  <c r="I189" i="1"/>
  <c r="D189" i="1"/>
  <c r="E189" i="1" s="1"/>
  <c r="M188" i="1"/>
  <c r="K188" i="1"/>
  <c r="J188" i="1"/>
  <c r="I188" i="1"/>
  <c r="F188" i="1"/>
  <c r="D188" i="1"/>
  <c r="E188" i="1" s="1"/>
  <c r="E187" i="1"/>
  <c r="M186" i="1"/>
  <c r="K186" i="1"/>
  <c r="J186" i="1"/>
  <c r="I186" i="1"/>
  <c r="F186" i="1"/>
  <c r="D186" i="1"/>
  <c r="E186" i="1" s="1"/>
  <c r="H185" i="1"/>
  <c r="G185" i="1"/>
  <c r="J185" i="1" s="1"/>
  <c r="D185" i="1"/>
  <c r="C185" i="1"/>
  <c r="F316" i="1" s="1"/>
  <c r="K184" i="1"/>
  <c r="M184" i="1" s="1"/>
  <c r="J184" i="1"/>
  <c r="I184" i="1"/>
  <c r="D184" i="1"/>
  <c r="M183" i="1"/>
  <c r="K183" i="1"/>
  <c r="J183" i="1"/>
  <c r="I183" i="1"/>
  <c r="F183" i="1"/>
  <c r="D183" i="1"/>
  <c r="E183" i="1" s="1"/>
  <c r="K182" i="1"/>
  <c r="M182" i="1" s="1"/>
  <c r="J182" i="1"/>
  <c r="I182" i="1"/>
  <c r="F182" i="1"/>
  <c r="E182" i="1"/>
  <c r="D182" i="1"/>
  <c r="J181" i="1"/>
  <c r="H181" i="1"/>
  <c r="I181" i="1" s="1"/>
  <c r="G181" i="1"/>
  <c r="C181" i="1"/>
  <c r="H180" i="1"/>
  <c r="M177" i="1"/>
  <c r="K177" i="1"/>
  <c r="J177" i="1"/>
  <c r="I177" i="1"/>
  <c r="F177" i="1"/>
  <c r="D177" i="1"/>
  <c r="E177" i="1" s="1"/>
  <c r="E176" i="1" s="1"/>
  <c r="E175" i="1" s="1"/>
  <c r="H176" i="1"/>
  <c r="I176" i="1" s="1"/>
  <c r="G176" i="1"/>
  <c r="G175" i="1" s="1"/>
  <c r="D176" i="1"/>
  <c r="F176" i="1" s="1"/>
  <c r="C176" i="1"/>
  <c r="C175" i="1" s="1"/>
  <c r="K175" i="1" s="1"/>
  <c r="M175" i="1" s="1"/>
  <c r="K174" i="1"/>
  <c r="M174" i="1" s="1"/>
  <c r="H174" i="1"/>
  <c r="I174" i="1" s="1"/>
  <c r="H173" i="1"/>
  <c r="I173" i="1" s="1"/>
  <c r="G173" i="1"/>
  <c r="J173" i="1" s="1"/>
  <c r="C173" i="1"/>
  <c r="K173" i="1" s="1"/>
  <c r="M173" i="1" s="1"/>
  <c r="K172" i="1"/>
  <c r="M172" i="1" s="1"/>
  <c r="J172" i="1"/>
  <c r="I172" i="1"/>
  <c r="D172" i="1"/>
  <c r="E172" i="1" s="1"/>
  <c r="M171" i="1"/>
  <c r="K171" i="1"/>
  <c r="J171" i="1"/>
  <c r="I171" i="1"/>
  <c r="F171" i="1"/>
  <c r="D171" i="1"/>
  <c r="E171" i="1" s="1"/>
  <c r="I170" i="1"/>
  <c r="F170" i="1"/>
  <c r="D170" i="1"/>
  <c r="E170" i="1" s="1"/>
  <c r="H169" i="1"/>
  <c r="I169" i="1" s="1"/>
  <c r="G169" i="1"/>
  <c r="G168" i="1" s="1"/>
  <c r="D169" i="1"/>
  <c r="F169" i="1" s="1"/>
  <c r="C169" i="1"/>
  <c r="C168" i="1" s="1"/>
  <c r="K168" i="1" s="1"/>
  <c r="M168" i="1" s="1"/>
  <c r="K167" i="1"/>
  <c r="M167" i="1" s="1"/>
  <c r="J167" i="1"/>
  <c r="I167" i="1"/>
  <c r="F167" i="1"/>
  <c r="E167" i="1"/>
  <c r="D167" i="1"/>
  <c r="K166" i="1"/>
  <c r="M166" i="1" s="1"/>
  <c r="J166" i="1"/>
  <c r="I166" i="1"/>
  <c r="D166" i="1"/>
  <c r="F166" i="1" s="1"/>
  <c r="K165" i="1"/>
  <c r="M165" i="1" s="1"/>
  <c r="J165" i="1"/>
  <c r="I165" i="1"/>
  <c r="D165" i="1"/>
  <c r="E165" i="1" s="1"/>
  <c r="H164" i="1"/>
  <c r="J164" i="1" s="1"/>
  <c r="G164" i="1"/>
  <c r="D164" i="1"/>
  <c r="F164" i="1" s="1"/>
  <c r="C164" i="1"/>
  <c r="K164" i="1" s="1"/>
  <c r="M164" i="1" s="1"/>
  <c r="G163" i="1"/>
  <c r="C163" i="1"/>
  <c r="K163" i="1" s="1"/>
  <c r="M163" i="1" s="1"/>
  <c r="M162" i="1"/>
  <c r="K162" i="1"/>
  <c r="J162" i="1"/>
  <c r="I162" i="1"/>
  <c r="F162" i="1"/>
  <c r="D162" i="1"/>
  <c r="E162" i="1" s="1"/>
  <c r="K161" i="1"/>
  <c r="M161" i="1" s="1"/>
  <c r="J161" i="1"/>
  <c r="I161" i="1"/>
  <c r="F161" i="1"/>
  <c r="E161" i="1"/>
  <c r="D161" i="1"/>
  <c r="K160" i="1"/>
  <c r="M160" i="1" s="1"/>
  <c r="J160" i="1"/>
  <c r="I160" i="1"/>
  <c r="D160" i="1"/>
  <c r="F160" i="1" s="1"/>
  <c r="J159" i="1"/>
  <c r="I159" i="1"/>
  <c r="H159" i="1"/>
  <c r="G159" i="1"/>
  <c r="C159" i="1"/>
  <c r="K159" i="1" s="1"/>
  <c r="M159" i="1" s="1"/>
  <c r="K158" i="1"/>
  <c r="M158" i="1" s="1"/>
  <c r="J158" i="1"/>
  <c r="I158" i="1"/>
  <c r="F158" i="1"/>
  <c r="E158" i="1"/>
  <c r="D158" i="1"/>
  <c r="K157" i="1"/>
  <c r="M157" i="1" s="1"/>
  <c r="J157" i="1"/>
  <c r="I157" i="1"/>
  <c r="D157" i="1"/>
  <c r="F157" i="1" s="1"/>
  <c r="I156" i="1"/>
  <c r="D156" i="1"/>
  <c r="F156" i="1" s="1"/>
  <c r="K155" i="1"/>
  <c r="M155" i="1" s="1"/>
  <c r="J155" i="1"/>
  <c r="I155" i="1"/>
  <c r="D155" i="1"/>
  <c r="E155" i="1" s="1"/>
  <c r="M154" i="1"/>
  <c r="K154" i="1"/>
  <c r="J154" i="1"/>
  <c r="I154" i="1"/>
  <c r="F154" i="1"/>
  <c r="D154" i="1"/>
  <c r="E154" i="1" s="1"/>
  <c r="K153" i="1"/>
  <c r="M153" i="1" s="1"/>
  <c r="J153" i="1"/>
  <c r="I153" i="1"/>
  <c r="F153" i="1"/>
  <c r="E153" i="1"/>
  <c r="D153" i="1"/>
  <c r="J152" i="1"/>
  <c r="H152" i="1"/>
  <c r="I152" i="1" s="1"/>
  <c r="G152" i="1"/>
  <c r="G151" i="1" s="1"/>
  <c r="C152" i="1"/>
  <c r="K152" i="1" s="1"/>
  <c r="M152" i="1" s="1"/>
  <c r="K150" i="1"/>
  <c r="M150" i="1" s="1"/>
  <c r="J150" i="1"/>
  <c r="I150" i="1"/>
  <c r="D150" i="1"/>
  <c r="F150" i="1" s="1"/>
  <c r="J149" i="1"/>
  <c r="I149" i="1"/>
  <c r="H149" i="1"/>
  <c r="G149" i="1"/>
  <c r="C149" i="1"/>
  <c r="K149" i="1" s="1"/>
  <c r="M149" i="1" s="1"/>
  <c r="K148" i="1"/>
  <c r="M148" i="1" s="1"/>
  <c r="J148" i="1"/>
  <c r="I148" i="1"/>
  <c r="F148" i="1"/>
  <c r="E148" i="1"/>
  <c r="D148" i="1"/>
  <c r="I147" i="1"/>
  <c r="F147" i="1"/>
  <c r="E147" i="1"/>
  <c r="D147" i="1"/>
  <c r="K146" i="1"/>
  <c r="M146" i="1" s="1"/>
  <c r="J146" i="1"/>
  <c r="I146" i="1"/>
  <c r="D146" i="1"/>
  <c r="F146" i="1" s="1"/>
  <c r="K145" i="1"/>
  <c r="M145" i="1" s="1"/>
  <c r="J145" i="1"/>
  <c r="I145" i="1"/>
  <c r="D145" i="1"/>
  <c r="E145" i="1" s="1"/>
  <c r="M144" i="1"/>
  <c r="K144" i="1"/>
  <c r="J144" i="1"/>
  <c r="I144" i="1"/>
  <c r="F144" i="1"/>
  <c r="D144" i="1"/>
  <c r="E144" i="1" s="1"/>
  <c r="K143" i="1"/>
  <c r="M143" i="1" s="1"/>
  <c r="J143" i="1"/>
  <c r="I143" i="1"/>
  <c r="F143" i="1"/>
  <c r="E143" i="1"/>
  <c r="D143" i="1"/>
  <c r="K142" i="1"/>
  <c r="M142" i="1" s="1"/>
  <c r="J142" i="1"/>
  <c r="I142" i="1"/>
  <c r="D142" i="1"/>
  <c r="F142" i="1" s="1"/>
  <c r="C142" i="1"/>
  <c r="K141" i="1"/>
  <c r="M141" i="1" s="1"/>
  <c r="J141" i="1"/>
  <c r="I141" i="1"/>
  <c r="D141" i="1"/>
  <c r="F141" i="1" s="1"/>
  <c r="J140" i="1"/>
  <c r="I140" i="1"/>
  <c r="H140" i="1"/>
  <c r="G140" i="1"/>
  <c r="C140" i="1"/>
  <c r="K140" i="1" s="1"/>
  <c r="M140" i="1" s="1"/>
  <c r="H139" i="1"/>
  <c r="I139" i="1" s="1"/>
  <c r="G139" i="1"/>
  <c r="J139" i="1" s="1"/>
  <c r="C139" i="1"/>
  <c r="K139" i="1" s="1"/>
  <c r="M139" i="1" s="1"/>
  <c r="K138" i="1"/>
  <c r="M138" i="1" s="1"/>
  <c r="J138" i="1"/>
  <c r="I138" i="1"/>
  <c r="D138" i="1"/>
  <c r="E138" i="1" s="1"/>
  <c r="E137" i="1" s="1"/>
  <c r="H137" i="1"/>
  <c r="J137" i="1" s="1"/>
  <c r="G137" i="1"/>
  <c r="D137" i="1"/>
  <c r="F137" i="1" s="1"/>
  <c r="C137" i="1"/>
  <c r="D328" i="1" s="1"/>
  <c r="I136" i="1"/>
  <c r="F136" i="1"/>
  <c r="E136" i="1"/>
  <c r="D136" i="1"/>
  <c r="K135" i="1"/>
  <c r="M135" i="1" s="1"/>
  <c r="J135" i="1"/>
  <c r="I135" i="1"/>
  <c r="D135" i="1"/>
  <c r="F135" i="1" s="1"/>
  <c r="K134" i="1"/>
  <c r="M134" i="1" s="1"/>
  <c r="J134" i="1"/>
  <c r="I134" i="1"/>
  <c r="D134" i="1"/>
  <c r="E134" i="1" s="1"/>
  <c r="M133" i="1"/>
  <c r="K133" i="1"/>
  <c r="J133" i="1"/>
  <c r="I133" i="1"/>
  <c r="F133" i="1"/>
  <c r="D133" i="1"/>
  <c r="E133" i="1" s="1"/>
  <c r="H132" i="1"/>
  <c r="I132" i="1" s="1"/>
  <c r="G132" i="1"/>
  <c r="J132" i="1" s="1"/>
  <c r="C132" i="1"/>
  <c r="D327" i="1" s="1"/>
  <c r="K131" i="1"/>
  <c r="M131" i="1" s="1"/>
  <c r="J131" i="1"/>
  <c r="I131" i="1"/>
  <c r="H131" i="1"/>
  <c r="D131" i="1"/>
  <c r="F131" i="1" s="1"/>
  <c r="J130" i="1"/>
  <c r="I130" i="1"/>
  <c r="H130" i="1"/>
  <c r="G130" i="1"/>
  <c r="C130" i="1"/>
  <c r="D326" i="1" s="1"/>
  <c r="K129" i="1"/>
  <c r="M129" i="1" s="1"/>
  <c r="J129" i="1"/>
  <c r="I129" i="1"/>
  <c r="F129" i="1"/>
  <c r="E129" i="1"/>
  <c r="E128" i="1" s="1"/>
  <c r="D129" i="1"/>
  <c r="C129" i="1"/>
  <c r="H128" i="1"/>
  <c r="I128" i="1" s="1"/>
  <c r="G128" i="1"/>
  <c r="J128" i="1" s="1"/>
  <c r="D128" i="1"/>
  <c r="F128" i="1" s="1"/>
  <c r="C128" i="1"/>
  <c r="D325" i="1" s="1"/>
  <c r="K127" i="1"/>
  <c r="M127" i="1" s="1"/>
  <c r="J127" i="1"/>
  <c r="I127" i="1"/>
  <c r="D127" i="1"/>
  <c r="E127" i="1" s="1"/>
  <c r="E126" i="1" s="1"/>
  <c r="H126" i="1"/>
  <c r="J126" i="1" s="1"/>
  <c r="G126" i="1"/>
  <c r="D126" i="1"/>
  <c r="F126" i="1" s="1"/>
  <c r="C126" i="1"/>
  <c r="D324" i="1" s="1"/>
  <c r="K125" i="1"/>
  <c r="M125" i="1" s="1"/>
  <c r="J125" i="1"/>
  <c r="I125" i="1"/>
  <c r="D125" i="1"/>
  <c r="F125" i="1" s="1"/>
  <c r="J124" i="1"/>
  <c r="I124" i="1"/>
  <c r="H124" i="1"/>
  <c r="G124" i="1"/>
  <c r="C124" i="1"/>
  <c r="D323" i="1" s="1"/>
  <c r="K123" i="1"/>
  <c r="M123" i="1" s="1"/>
  <c r="J123" i="1"/>
  <c r="I123" i="1"/>
  <c r="F123" i="1"/>
  <c r="E123" i="1"/>
  <c r="E122" i="1" s="1"/>
  <c r="D123" i="1"/>
  <c r="J122" i="1"/>
  <c r="H122" i="1"/>
  <c r="I122" i="1" s="1"/>
  <c r="G122" i="1"/>
  <c r="G119" i="1" s="1"/>
  <c r="F122" i="1"/>
  <c r="D122" i="1"/>
  <c r="C122" i="1"/>
  <c r="D322" i="1" s="1"/>
  <c r="M121" i="1"/>
  <c r="K121" i="1"/>
  <c r="J121" i="1"/>
  <c r="I121" i="1"/>
  <c r="F121" i="1"/>
  <c r="D121" i="1"/>
  <c r="E121" i="1" s="1"/>
  <c r="E120" i="1" s="1"/>
  <c r="H120" i="1"/>
  <c r="I120" i="1" s="1"/>
  <c r="G120" i="1"/>
  <c r="J120" i="1" s="1"/>
  <c r="D120" i="1"/>
  <c r="F120" i="1" s="1"/>
  <c r="C120" i="1"/>
  <c r="D321" i="1" s="1"/>
  <c r="K118" i="1"/>
  <c r="M118" i="1" s="1"/>
  <c r="J118" i="1"/>
  <c r="I118" i="1"/>
  <c r="F118" i="1"/>
  <c r="E118" i="1"/>
  <c r="D118" i="1"/>
  <c r="K117" i="1"/>
  <c r="M117" i="1" s="1"/>
  <c r="J117" i="1"/>
  <c r="I117" i="1"/>
  <c r="D117" i="1"/>
  <c r="F117" i="1" s="1"/>
  <c r="K116" i="1"/>
  <c r="M116" i="1" s="1"/>
  <c r="J116" i="1"/>
  <c r="I116" i="1"/>
  <c r="D116" i="1"/>
  <c r="E116" i="1" s="1"/>
  <c r="M115" i="1"/>
  <c r="K115" i="1"/>
  <c r="J115" i="1"/>
  <c r="I115" i="1"/>
  <c r="F115" i="1"/>
  <c r="D115" i="1"/>
  <c r="E115" i="1" s="1"/>
  <c r="I114" i="1"/>
  <c r="F114" i="1"/>
  <c r="D114" i="1"/>
  <c r="E114" i="1" s="1"/>
  <c r="K113" i="1"/>
  <c r="M113" i="1" s="1"/>
  <c r="J113" i="1"/>
  <c r="I113" i="1"/>
  <c r="F113" i="1"/>
  <c r="E113" i="1"/>
  <c r="D113" i="1"/>
  <c r="K112" i="1"/>
  <c r="M112" i="1" s="1"/>
  <c r="J112" i="1"/>
  <c r="I112" i="1"/>
  <c r="D112" i="1"/>
  <c r="F112" i="1" s="1"/>
  <c r="K111" i="1"/>
  <c r="M111" i="1" s="1"/>
  <c r="J111" i="1"/>
  <c r="I111" i="1"/>
  <c r="D111" i="1"/>
  <c r="E111" i="1" s="1"/>
  <c r="I110" i="1"/>
  <c r="D110" i="1"/>
  <c r="E110" i="1" s="1"/>
  <c r="M109" i="1"/>
  <c r="K109" i="1"/>
  <c r="H109" i="1"/>
  <c r="J109" i="1" s="1"/>
  <c r="M108" i="1"/>
  <c r="K108" i="1"/>
  <c r="J108" i="1"/>
  <c r="I108" i="1"/>
  <c r="F108" i="1"/>
  <c r="D108" i="1"/>
  <c r="E108" i="1" s="1"/>
  <c r="K107" i="1"/>
  <c r="M107" i="1" s="1"/>
  <c r="J107" i="1"/>
  <c r="I107" i="1"/>
  <c r="F107" i="1"/>
  <c r="E107" i="1"/>
  <c r="D107" i="1"/>
  <c r="G106" i="1"/>
  <c r="C106" i="1"/>
  <c r="D316" i="1" s="1"/>
  <c r="H316" i="1" s="1"/>
  <c r="M105" i="1"/>
  <c r="K105" i="1"/>
  <c r="J105" i="1"/>
  <c r="I105" i="1"/>
  <c r="F105" i="1"/>
  <c r="D105" i="1"/>
  <c r="E105" i="1" s="1"/>
  <c r="K104" i="1"/>
  <c r="M104" i="1" s="1"/>
  <c r="J104" i="1"/>
  <c r="I104" i="1"/>
  <c r="F104" i="1"/>
  <c r="E104" i="1"/>
  <c r="D104" i="1"/>
  <c r="K103" i="1"/>
  <c r="M103" i="1" s="1"/>
  <c r="J103" i="1"/>
  <c r="I103" i="1"/>
  <c r="D103" i="1"/>
  <c r="F103" i="1" s="1"/>
  <c r="K102" i="1"/>
  <c r="M102" i="1" s="1"/>
  <c r="J102" i="1"/>
  <c r="I102" i="1"/>
  <c r="D102" i="1"/>
  <c r="E102" i="1" s="1"/>
  <c r="M101" i="1"/>
  <c r="K101" i="1"/>
  <c r="J101" i="1"/>
  <c r="I101" i="1"/>
  <c r="F101" i="1"/>
  <c r="D101" i="1"/>
  <c r="E101" i="1" s="1"/>
  <c r="K100" i="1"/>
  <c r="M100" i="1" s="1"/>
  <c r="J100" i="1"/>
  <c r="I100" i="1"/>
  <c r="F100" i="1"/>
  <c r="E100" i="1"/>
  <c r="D100" i="1"/>
  <c r="I99" i="1"/>
  <c r="F99" i="1"/>
  <c r="E99" i="1"/>
  <c r="D99" i="1"/>
  <c r="K98" i="1"/>
  <c r="M98" i="1" s="1"/>
  <c r="J98" i="1"/>
  <c r="I98" i="1"/>
  <c r="D98" i="1"/>
  <c r="K97" i="1"/>
  <c r="M97" i="1" s="1"/>
  <c r="J97" i="1"/>
  <c r="I97" i="1"/>
  <c r="D97" i="1"/>
  <c r="E97" i="1" s="1"/>
  <c r="I96" i="1"/>
  <c r="D96" i="1"/>
  <c r="E96" i="1" s="1"/>
  <c r="M95" i="1"/>
  <c r="K95" i="1"/>
  <c r="J95" i="1"/>
  <c r="I95" i="1"/>
  <c r="F95" i="1"/>
  <c r="D95" i="1"/>
  <c r="E95" i="1" s="1"/>
  <c r="H94" i="1"/>
  <c r="G94" i="1"/>
  <c r="J94" i="1" s="1"/>
  <c r="D94" i="1"/>
  <c r="C94" i="1"/>
  <c r="D314" i="1" s="1"/>
  <c r="K93" i="1"/>
  <c r="M93" i="1" s="1"/>
  <c r="J93" i="1"/>
  <c r="I93" i="1"/>
  <c r="D93" i="1"/>
  <c r="M92" i="1"/>
  <c r="K92" i="1"/>
  <c r="J92" i="1"/>
  <c r="I92" i="1"/>
  <c r="F92" i="1"/>
  <c r="D92" i="1"/>
  <c r="E92" i="1" s="1"/>
  <c r="K91" i="1"/>
  <c r="M91" i="1" s="1"/>
  <c r="J91" i="1"/>
  <c r="I91" i="1"/>
  <c r="F91" i="1"/>
  <c r="E91" i="1"/>
  <c r="D91" i="1"/>
  <c r="K90" i="1"/>
  <c r="M90" i="1" s="1"/>
  <c r="J90" i="1"/>
  <c r="I90" i="1"/>
  <c r="D90" i="1"/>
  <c r="C90" i="1"/>
  <c r="K89" i="1"/>
  <c r="M89" i="1" s="1"/>
  <c r="H89" i="1"/>
  <c r="I89" i="1" s="1"/>
  <c r="G89" i="1"/>
  <c r="J89" i="1" s="1"/>
  <c r="C89" i="1"/>
  <c r="H88" i="1"/>
  <c r="J88" i="1" s="1"/>
  <c r="G88" i="1"/>
  <c r="C88" i="1"/>
  <c r="D311" i="1" s="1"/>
  <c r="J87" i="1"/>
  <c r="H87" i="1"/>
  <c r="G87" i="1"/>
  <c r="G76" i="1" s="1"/>
  <c r="C87" i="1"/>
  <c r="K87" i="1" s="1"/>
  <c r="M87" i="1" s="1"/>
  <c r="M86" i="1"/>
  <c r="K86" i="1"/>
  <c r="J86" i="1"/>
  <c r="I86" i="1"/>
  <c r="F86" i="1"/>
  <c r="D86" i="1"/>
  <c r="E86" i="1" s="1"/>
  <c r="E85" i="1" s="1"/>
  <c r="H85" i="1"/>
  <c r="G85" i="1"/>
  <c r="J85" i="1" s="1"/>
  <c r="D85" i="1"/>
  <c r="C85" i="1"/>
  <c r="K85" i="1" s="1"/>
  <c r="M85" i="1" s="1"/>
  <c r="K84" i="1"/>
  <c r="M84" i="1" s="1"/>
  <c r="J84" i="1"/>
  <c r="I84" i="1"/>
  <c r="E84" i="1"/>
  <c r="D84" i="1"/>
  <c r="F84" i="1" s="1"/>
  <c r="I83" i="1"/>
  <c r="H83" i="1"/>
  <c r="J83" i="1" s="1"/>
  <c r="G83" i="1"/>
  <c r="E83" i="1"/>
  <c r="D83" i="1"/>
  <c r="F83" i="1" s="1"/>
  <c r="C83" i="1"/>
  <c r="D309" i="1" s="1"/>
  <c r="K82" i="1"/>
  <c r="M82" i="1" s="1"/>
  <c r="J82" i="1"/>
  <c r="I82" i="1"/>
  <c r="E82" i="1"/>
  <c r="D82" i="1"/>
  <c r="F82" i="1" s="1"/>
  <c r="C82" i="1"/>
  <c r="K81" i="1"/>
  <c r="M81" i="1" s="1"/>
  <c r="J81" i="1"/>
  <c r="I81" i="1"/>
  <c r="E81" i="1"/>
  <c r="D81" i="1"/>
  <c r="F81" i="1" s="1"/>
  <c r="K80" i="1"/>
  <c r="M80" i="1" s="1"/>
  <c r="J80" i="1"/>
  <c r="I80" i="1"/>
  <c r="D80" i="1"/>
  <c r="F80" i="1" s="1"/>
  <c r="J79" i="1"/>
  <c r="H79" i="1"/>
  <c r="I79" i="1" s="1"/>
  <c r="G79" i="1"/>
  <c r="F79" i="1"/>
  <c r="D79" i="1"/>
  <c r="C79" i="1"/>
  <c r="D308" i="1" s="1"/>
  <c r="M78" i="1"/>
  <c r="K78" i="1"/>
  <c r="J78" i="1"/>
  <c r="I78" i="1"/>
  <c r="F78" i="1"/>
  <c r="D78" i="1"/>
  <c r="D77" i="1" s="1"/>
  <c r="J77" i="1"/>
  <c r="I77" i="1"/>
  <c r="H77" i="1"/>
  <c r="G77" i="1"/>
  <c r="F77" i="1"/>
  <c r="C77" i="1"/>
  <c r="D310" i="1" s="1"/>
  <c r="H310" i="1" s="1"/>
  <c r="M72" i="1"/>
  <c r="K72" i="1"/>
  <c r="J72" i="1"/>
  <c r="I72" i="1"/>
  <c r="F72" i="1"/>
  <c r="E72" i="1"/>
  <c r="D72" i="1"/>
  <c r="K71" i="1"/>
  <c r="M71" i="1" s="1"/>
  <c r="J71" i="1"/>
  <c r="I71" i="1"/>
  <c r="F71" i="1"/>
  <c r="E71" i="1"/>
  <c r="D71" i="1"/>
  <c r="D70" i="1" s="1"/>
  <c r="K70" i="1"/>
  <c r="M70" i="1" s="1"/>
  <c r="H70" i="1"/>
  <c r="G70" i="1"/>
  <c r="J70" i="1" s="1"/>
  <c r="F70" i="1"/>
  <c r="E70" i="1"/>
  <c r="C70" i="1"/>
  <c r="M69" i="1"/>
  <c r="K69" i="1"/>
  <c r="J69" i="1"/>
  <c r="I69" i="1"/>
  <c r="F69" i="1"/>
  <c r="E69" i="1"/>
  <c r="D69" i="1"/>
  <c r="K68" i="1"/>
  <c r="M68" i="1" s="1"/>
  <c r="J68" i="1"/>
  <c r="I68" i="1"/>
  <c r="E68" i="1"/>
  <c r="D68" i="1"/>
  <c r="F68" i="1" s="1"/>
  <c r="I67" i="1"/>
  <c r="H67" i="1"/>
  <c r="G67" i="1"/>
  <c r="J67" i="1" s="1"/>
  <c r="E67" i="1"/>
  <c r="D67" i="1"/>
  <c r="F67" i="1" s="1"/>
  <c r="C67" i="1"/>
  <c r="K67" i="1" s="1"/>
  <c r="M67" i="1" s="1"/>
  <c r="K66" i="1"/>
  <c r="M66" i="1" s="1"/>
  <c r="J66" i="1"/>
  <c r="I66" i="1"/>
  <c r="E66" i="1"/>
  <c r="D66" i="1"/>
  <c r="F66" i="1" s="1"/>
  <c r="M65" i="1"/>
  <c r="K65" i="1"/>
  <c r="J65" i="1"/>
  <c r="I65" i="1"/>
  <c r="D65" i="1"/>
  <c r="D64" i="1" s="1"/>
  <c r="H64" i="1"/>
  <c r="H73" i="1" s="1"/>
  <c r="I73" i="1" s="1"/>
  <c r="G64" i="1"/>
  <c r="G73" i="1" s="1"/>
  <c r="J73" i="1" s="1"/>
  <c r="C64" i="1"/>
  <c r="C73" i="1" s="1"/>
  <c r="K73" i="1" s="1"/>
  <c r="M73" i="1" s="1"/>
  <c r="B62" i="1"/>
  <c r="I59" i="1"/>
  <c r="F59" i="1"/>
  <c r="E59" i="1"/>
  <c r="D59" i="1"/>
  <c r="I58" i="1"/>
  <c r="E58" i="1"/>
  <c r="E57" i="1" s="1"/>
  <c r="D58" i="1"/>
  <c r="C58" i="1"/>
  <c r="F58" i="1" s="1"/>
  <c r="H57" i="1"/>
  <c r="I57" i="1" s="1"/>
  <c r="G57" i="1"/>
  <c r="D57" i="1"/>
  <c r="I56" i="1"/>
  <c r="F56" i="1"/>
  <c r="E56" i="1"/>
  <c r="D56" i="1"/>
  <c r="I55" i="1"/>
  <c r="H55" i="1"/>
  <c r="G55" i="1"/>
  <c r="G54" i="1" s="1"/>
  <c r="E55" i="1"/>
  <c r="E54" i="1" s="1"/>
  <c r="D55" i="1"/>
  <c r="F55" i="1" s="1"/>
  <c r="C55" i="1"/>
  <c r="C54" i="1" s="1"/>
  <c r="H54" i="1"/>
  <c r="I54" i="1" s="1"/>
  <c r="D54" i="1"/>
  <c r="M53" i="1"/>
  <c r="K53" i="1"/>
  <c r="J53" i="1"/>
  <c r="I53" i="1"/>
  <c r="D53" i="1"/>
  <c r="F53" i="1" s="1"/>
  <c r="K52" i="1"/>
  <c r="M52" i="1" s="1"/>
  <c r="J52" i="1"/>
  <c r="I52" i="1"/>
  <c r="F52" i="1"/>
  <c r="E52" i="1"/>
  <c r="D52" i="1"/>
  <c r="H51" i="1"/>
  <c r="H60" i="1" s="1"/>
  <c r="G51" i="1"/>
  <c r="J51" i="1" s="1"/>
  <c r="D51" i="1"/>
  <c r="F51" i="1" s="1"/>
  <c r="C51" i="1"/>
  <c r="K51" i="1" s="1"/>
  <c r="M51" i="1" s="1"/>
  <c r="M50" i="1"/>
  <c r="K50" i="1"/>
  <c r="J50" i="1"/>
  <c r="I50" i="1"/>
  <c r="D50" i="1"/>
  <c r="D60" i="1" s="1"/>
  <c r="K48" i="1"/>
  <c r="M48" i="1" s="1"/>
  <c r="J48" i="1"/>
  <c r="I48" i="1"/>
  <c r="E48" i="1"/>
  <c r="D48" i="1"/>
  <c r="F48" i="1" s="1"/>
  <c r="M47" i="1"/>
  <c r="K47" i="1"/>
  <c r="J47" i="1"/>
  <c r="I47" i="1"/>
  <c r="D47" i="1"/>
  <c r="D46" i="1" s="1"/>
  <c r="F46" i="1" s="1"/>
  <c r="I46" i="1"/>
  <c r="H46" i="1"/>
  <c r="G46" i="1"/>
  <c r="J46" i="1" s="1"/>
  <c r="C46" i="1"/>
  <c r="D303" i="1" s="1"/>
  <c r="H303" i="1" s="1"/>
  <c r="I45" i="1"/>
  <c r="F45" i="1"/>
  <c r="D45" i="1"/>
  <c r="E45" i="1" s="1"/>
  <c r="K44" i="1"/>
  <c r="M44" i="1" s="1"/>
  <c r="J44" i="1"/>
  <c r="I44" i="1"/>
  <c r="E44" i="1"/>
  <c r="D44" i="1"/>
  <c r="F44" i="1" s="1"/>
  <c r="M43" i="1"/>
  <c r="K43" i="1"/>
  <c r="J43" i="1"/>
  <c r="I43" i="1"/>
  <c r="D43" i="1"/>
  <c r="F43" i="1" s="1"/>
  <c r="K42" i="1"/>
  <c r="M42" i="1" s="1"/>
  <c r="J42" i="1"/>
  <c r="I42" i="1"/>
  <c r="F42" i="1"/>
  <c r="E42" i="1"/>
  <c r="D42" i="1"/>
  <c r="M41" i="1"/>
  <c r="K41" i="1"/>
  <c r="J41" i="1"/>
  <c r="I41" i="1"/>
  <c r="F41" i="1"/>
  <c r="D41" i="1"/>
  <c r="E41" i="1" s="1"/>
  <c r="K40" i="1"/>
  <c r="M40" i="1" s="1"/>
  <c r="J40" i="1"/>
  <c r="I40" i="1"/>
  <c r="E40" i="1"/>
  <c r="D40" i="1"/>
  <c r="F40" i="1" s="1"/>
  <c r="J39" i="1"/>
  <c r="H39" i="1"/>
  <c r="I39" i="1" s="1"/>
  <c r="G39" i="1"/>
  <c r="F39" i="1"/>
  <c r="D39" i="1"/>
  <c r="C39" i="1"/>
  <c r="D302" i="1" s="1"/>
  <c r="H302" i="1" s="1"/>
  <c r="H38" i="1"/>
  <c r="G38" i="1"/>
  <c r="C38" i="1"/>
  <c r="K38" i="1" s="1"/>
  <c r="M38" i="1" s="1"/>
  <c r="M37" i="1"/>
  <c r="K37" i="1"/>
  <c r="J37" i="1"/>
  <c r="I37" i="1"/>
  <c r="D37" i="1"/>
  <c r="E37" i="1" s="1"/>
  <c r="K36" i="1"/>
  <c r="M36" i="1" s="1"/>
  <c r="H36" i="1"/>
  <c r="K35" i="1"/>
  <c r="M35" i="1" s="1"/>
  <c r="J35" i="1"/>
  <c r="I35" i="1"/>
  <c r="F35" i="1"/>
  <c r="E35" i="1"/>
  <c r="D35" i="1"/>
  <c r="M34" i="1"/>
  <c r="K34" i="1"/>
  <c r="J34" i="1"/>
  <c r="I34" i="1"/>
  <c r="D34" i="1"/>
  <c r="G33" i="1"/>
  <c r="C33" i="1"/>
  <c r="D300" i="1" s="1"/>
  <c r="M32" i="1"/>
  <c r="K32" i="1"/>
  <c r="J32" i="1"/>
  <c r="I32" i="1"/>
  <c r="F32" i="1"/>
  <c r="E32" i="1"/>
  <c r="D32" i="1"/>
  <c r="K31" i="1"/>
  <c r="M31" i="1" s="1"/>
  <c r="H31" i="1"/>
  <c r="J31" i="1" s="1"/>
  <c r="K30" i="1"/>
  <c r="M30" i="1" s="1"/>
  <c r="J30" i="1"/>
  <c r="I30" i="1"/>
  <c r="D30" i="1"/>
  <c r="F30" i="1" s="1"/>
  <c r="K29" i="1"/>
  <c r="M29" i="1" s="1"/>
  <c r="G29" i="1"/>
  <c r="C29" i="1"/>
  <c r="D299" i="1" s="1"/>
  <c r="D343" i="1" s="1"/>
  <c r="K28" i="1"/>
  <c r="M28" i="1" s="1"/>
  <c r="J28" i="1"/>
  <c r="I28" i="1"/>
  <c r="F28" i="1"/>
  <c r="E28" i="1"/>
  <c r="E27" i="1" s="1"/>
  <c r="F27" i="1" s="1"/>
  <c r="D28" i="1"/>
  <c r="M27" i="1"/>
  <c r="K27" i="1"/>
  <c r="J27" i="1"/>
  <c r="H27" i="1"/>
  <c r="G27" i="1"/>
  <c r="D27" i="1"/>
  <c r="C27" i="1"/>
  <c r="D298" i="1" s="1"/>
  <c r="H298" i="1" s="1"/>
  <c r="M26" i="1"/>
  <c r="K26" i="1"/>
  <c r="J26" i="1"/>
  <c r="I26" i="1"/>
  <c r="F26" i="1"/>
  <c r="D26" i="1"/>
  <c r="E26" i="1" s="1"/>
  <c r="E25" i="1" s="1"/>
  <c r="F25" i="1" s="1"/>
  <c r="H25" i="1"/>
  <c r="G25" i="1"/>
  <c r="J25" i="1" s="1"/>
  <c r="D25" i="1"/>
  <c r="C25" i="1"/>
  <c r="K25" i="1" s="1"/>
  <c r="M25" i="1" s="1"/>
  <c r="K24" i="1"/>
  <c r="M24" i="1" s="1"/>
  <c r="J24" i="1"/>
  <c r="I24" i="1"/>
  <c r="D24" i="1"/>
  <c r="F24" i="1" s="1"/>
  <c r="H23" i="1"/>
  <c r="J23" i="1" s="1"/>
  <c r="G23" i="1"/>
  <c r="D23" i="1"/>
  <c r="C23" i="1"/>
  <c r="K23" i="1" s="1"/>
  <c r="M23" i="1" s="1"/>
  <c r="M21" i="1"/>
  <c r="K21" i="1"/>
  <c r="J21" i="1"/>
  <c r="I21" i="1"/>
  <c r="F21" i="1"/>
  <c r="D21" i="1"/>
  <c r="E21" i="1" s="1"/>
  <c r="M20" i="1"/>
  <c r="K20" i="1"/>
  <c r="I20" i="1"/>
  <c r="H20" i="1"/>
  <c r="J20" i="1" s="1"/>
  <c r="J19" i="1"/>
  <c r="H19" i="1"/>
  <c r="I19" i="1" s="1"/>
  <c r="G19" i="1"/>
  <c r="C19" i="1"/>
  <c r="K19" i="1" s="1"/>
  <c r="M19" i="1" s="1"/>
  <c r="B17" i="1"/>
  <c r="H13" i="1"/>
  <c r="I13" i="1" s="1"/>
  <c r="G13" i="1"/>
  <c r="E13" i="1"/>
  <c r="C13" i="1"/>
  <c r="H12" i="1"/>
  <c r="I12" i="1" s="1"/>
  <c r="G12" i="1"/>
  <c r="E12" i="1"/>
  <c r="C12" i="1"/>
  <c r="H11" i="1"/>
  <c r="D11" i="1"/>
  <c r="H8" i="1"/>
  <c r="J8" i="1" s="1"/>
  <c r="G8" i="1"/>
  <c r="C8" i="1"/>
  <c r="K8" i="1" s="1"/>
  <c r="M8" i="1" s="1"/>
  <c r="B2" i="1"/>
  <c r="I8" i="1" l="1"/>
  <c r="D20" i="1"/>
  <c r="C22" i="1"/>
  <c r="I27" i="1"/>
  <c r="K33" i="1"/>
  <c r="M33" i="1" s="1"/>
  <c r="D38" i="1"/>
  <c r="F38" i="1" s="1"/>
  <c r="G178" i="1"/>
  <c r="J36" i="1"/>
  <c r="H33" i="1"/>
  <c r="I33" i="1" s="1"/>
  <c r="I23" i="1"/>
  <c r="E24" i="1"/>
  <c r="E23" i="1" s="1"/>
  <c r="D304" i="1"/>
  <c r="D347" i="1"/>
  <c r="H300" i="1"/>
  <c r="E34" i="1"/>
  <c r="I36" i="1"/>
  <c r="F37" i="1"/>
  <c r="D73" i="1"/>
  <c r="F64" i="1"/>
  <c r="G22" i="1"/>
  <c r="I25" i="1"/>
  <c r="E30" i="1"/>
  <c r="I31" i="1"/>
  <c r="D31" i="1"/>
  <c r="H29" i="1"/>
  <c r="I29" i="1" s="1"/>
  <c r="F34" i="1"/>
  <c r="D36" i="1"/>
  <c r="J38" i="1"/>
  <c r="I38" i="1"/>
  <c r="F54" i="1"/>
  <c r="I64" i="1"/>
  <c r="F90" i="1"/>
  <c r="D89" i="1"/>
  <c r="F89" i="1" s="1"/>
  <c r="D87" i="1"/>
  <c r="F87" i="1" s="1"/>
  <c r="K39" i="1"/>
  <c r="M39" i="1" s="1"/>
  <c r="E43" i="1"/>
  <c r="E39" i="1" s="1"/>
  <c r="E38" i="1" s="1"/>
  <c r="E47" i="1"/>
  <c r="E46" i="1" s="1"/>
  <c r="E50" i="1"/>
  <c r="I51" i="1"/>
  <c r="E53" i="1"/>
  <c r="E51" i="1" s="1"/>
  <c r="C57" i="1"/>
  <c r="F57" i="1" s="1"/>
  <c r="G60" i="1"/>
  <c r="I60" i="1" s="1"/>
  <c r="J64" i="1"/>
  <c r="E65" i="1"/>
  <c r="E64" i="1" s="1"/>
  <c r="E73" i="1" s="1"/>
  <c r="E8" i="1" s="1"/>
  <c r="K77" i="1"/>
  <c r="M77" i="1" s="1"/>
  <c r="F85" i="1"/>
  <c r="D312" i="1"/>
  <c r="H312" i="1" s="1"/>
  <c r="E89" i="1"/>
  <c r="E90" i="1"/>
  <c r="I94" i="1"/>
  <c r="E169" i="1"/>
  <c r="K46" i="1"/>
  <c r="M46" i="1" s="1"/>
  <c r="F47" i="1"/>
  <c r="F50" i="1"/>
  <c r="K64" i="1"/>
  <c r="M64" i="1" s="1"/>
  <c r="F65" i="1"/>
  <c r="I70" i="1"/>
  <c r="E93" i="1"/>
  <c r="F93" i="1"/>
  <c r="D341" i="1"/>
  <c r="K94" i="1"/>
  <c r="M94" i="1" s="1"/>
  <c r="E78" i="1"/>
  <c r="E77" i="1" s="1"/>
  <c r="E80" i="1"/>
  <c r="E79" i="1" s="1"/>
  <c r="I85" i="1"/>
  <c r="I87" i="1"/>
  <c r="D88" i="1"/>
  <c r="I88" i="1"/>
  <c r="F94" i="1"/>
  <c r="F98" i="1"/>
  <c r="E98" i="1"/>
  <c r="E94" i="1" s="1"/>
  <c r="H308" i="1"/>
  <c r="K79" i="1"/>
  <c r="M79" i="1" s="1"/>
  <c r="D337" i="1"/>
  <c r="H337" i="1" s="1"/>
  <c r="H309" i="1"/>
  <c r="K83" i="1"/>
  <c r="M83" i="1" s="1"/>
  <c r="D313" i="1"/>
  <c r="H311" i="1"/>
  <c r="K88" i="1"/>
  <c r="M88" i="1" s="1"/>
  <c r="F96" i="1"/>
  <c r="F97" i="1"/>
  <c r="F102" i="1"/>
  <c r="F110" i="1"/>
  <c r="F111" i="1"/>
  <c r="F116" i="1"/>
  <c r="H119" i="1"/>
  <c r="I119" i="1" s="1"/>
  <c r="D124" i="1"/>
  <c r="F124" i="1" s="1"/>
  <c r="D351" i="1"/>
  <c r="H351" i="1" s="1"/>
  <c r="H324" i="1"/>
  <c r="K126" i="1"/>
  <c r="M126" i="1" s="1"/>
  <c r="F127" i="1"/>
  <c r="D130" i="1"/>
  <c r="F130" i="1" s="1"/>
  <c r="F134" i="1"/>
  <c r="H328" i="1"/>
  <c r="D355" i="1"/>
  <c r="H355" i="1" s="1"/>
  <c r="K137" i="1"/>
  <c r="M137" i="1" s="1"/>
  <c r="F138" i="1"/>
  <c r="D140" i="1"/>
  <c r="F145" i="1"/>
  <c r="D149" i="1"/>
  <c r="F149" i="1" s="1"/>
  <c r="C151" i="1"/>
  <c r="K151" i="1" s="1"/>
  <c r="M151" i="1" s="1"/>
  <c r="F155" i="1"/>
  <c r="D159" i="1"/>
  <c r="F159" i="1" s="1"/>
  <c r="F165" i="1"/>
  <c r="J169" i="1"/>
  <c r="F172" i="1"/>
  <c r="J174" i="1"/>
  <c r="D175" i="1"/>
  <c r="F175" i="1" s="1"/>
  <c r="H175" i="1"/>
  <c r="I175" i="1" s="1"/>
  <c r="J176" i="1"/>
  <c r="G180" i="1"/>
  <c r="I185" i="1"/>
  <c r="F202" i="1"/>
  <c r="F207" i="1"/>
  <c r="E207" i="1"/>
  <c r="E206" i="1" s="1"/>
  <c r="E201" i="1" s="1"/>
  <c r="D206" i="1"/>
  <c r="F206" i="1" s="1"/>
  <c r="J213" i="1"/>
  <c r="I213" i="1"/>
  <c r="F315" i="1"/>
  <c r="C219" i="1"/>
  <c r="K219" i="1" s="1"/>
  <c r="M219" i="1" s="1"/>
  <c r="K231" i="1"/>
  <c r="M231" i="1" s="1"/>
  <c r="J251" i="1"/>
  <c r="I251" i="1"/>
  <c r="D348" i="1"/>
  <c r="H348" i="1" s="1"/>
  <c r="D329" i="1"/>
  <c r="H321" i="1"/>
  <c r="K120" i="1"/>
  <c r="M120" i="1" s="1"/>
  <c r="D352" i="1"/>
  <c r="H352" i="1" s="1"/>
  <c r="H325" i="1"/>
  <c r="K128" i="1"/>
  <c r="M128" i="1" s="1"/>
  <c r="H327" i="1"/>
  <c r="D354" i="1"/>
  <c r="H354" i="1" s="1"/>
  <c r="K132" i="1"/>
  <c r="M132" i="1" s="1"/>
  <c r="K169" i="1"/>
  <c r="M169" i="1" s="1"/>
  <c r="K176" i="1"/>
  <c r="M176" i="1" s="1"/>
  <c r="E184" i="1"/>
  <c r="E181" i="1" s="1"/>
  <c r="E180" i="1" s="1"/>
  <c r="E179" i="1" s="1"/>
  <c r="D181" i="1"/>
  <c r="F184" i="1"/>
  <c r="K185" i="1"/>
  <c r="M185" i="1" s="1"/>
  <c r="F329" i="1"/>
  <c r="F347" i="1"/>
  <c r="F356" i="1" s="1"/>
  <c r="H320" i="1"/>
  <c r="G201" i="1"/>
  <c r="J202" i="1"/>
  <c r="F212" i="1"/>
  <c r="E212" i="1"/>
  <c r="E211" i="1" s="1"/>
  <c r="D211" i="1"/>
  <c r="J216" i="1"/>
  <c r="I216" i="1"/>
  <c r="G219" i="1"/>
  <c r="J219" i="1" s="1"/>
  <c r="J220" i="1"/>
  <c r="F224" i="1"/>
  <c r="E224" i="1"/>
  <c r="E220" i="1" s="1"/>
  <c r="E219" i="1" s="1"/>
  <c r="D220" i="1"/>
  <c r="D219" i="1" s="1"/>
  <c r="F219" i="1" s="1"/>
  <c r="F227" i="1"/>
  <c r="E227" i="1"/>
  <c r="E226" i="1" s="1"/>
  <c r="D226" i="1"/>
  <c r="F226" i="1" s="1"/>
  <c r="E103" i="1"/>
  <c r="K106" i="1"/>
  <c r="M106" i="1" s="1"/>
  <c r="D109" i="1"/>
  <c r="I109" i="1"/>
  <c r="E112" i="1"/>
  <c r="E117" i="1"/>
  <c r="D349" i="1"/>
  <c r="H349" i="1" s="1"/>
  <c r="H322" i="1"/>
  <c r="K122" i="1"/>
  <c r="M122" i="1" s="1"/>
  <c r="E125" i="1"/>
  <c r="E124" i="1" s="1"/>
  <c r="I126" i="1"/>
  <c r="E131" i="1"/>
  <c r="E130" i="1" s="1"/>
  <c r="D132" i="1"/>
  <c r="F132" i="1" s="1"/>
  <c r="E135" i="1"/>
  <c r="E132" i="1" s="1"/>
  <c r="I137" i="1"/>
  <c r="E141" i="1"/>
  <c r="E142" i="1"/>
  <c r="E146" i="1"/>
  <c r="E150" i="1"/>
  <c r="E149" i="1" s="1"/>
  <c r="E156" i="1"/>
  <c r="E152" i="1" s="1"/>
  <c r="E157" i="1"/>
  <c r="E160" i="1"/>
  <c r="E159" i="1" s="1"/>
  <c r="I164" i="1"/>
  <c r="E166" i="1"/>
  <c r="E164" i="1" s="1"/>
  <c r="E163" i="1" s="1"/>
  <c r="F314" i="1"/>
  <c r="F341" i="1" s="1"/>
  <c r="C180" i="1"/>
  <c r="F185" i="1"/>
  <c r="F198" i="1"/>
  <c r="E198" i="1"/>
  <c r="E190" i="1" s="1"/>
  <c r="D190" i="1"/>
  <c r="I202" i="1"/>
  <c r="J208" i="1"/>
  <c r="E213" i="1"/>
  <c r="E208" i="1" s="1"/>
  <c r="F215" i="1"/>
  <c r="E215" i="1"/>
  <c r="I220" i="1"/>
  <c r="G230" i="1"/>
  <c r="J231" i="1"/>
  <c r="F238" i="1"/>
  <c r="E238" i="1"/>
  <c r="E237" i="1" s="1"/>
  <c r="D237" i="1"/>
  <c r="F237" i="1" s="1"/>
  <c r="H106" i="1"/>
  <c r="C119" i="1"/>
  <c r="H323" i="1"/>
  <c r="D350" i="1"/>
  <c r="H350" i="1" s="1"/>
  <c r="K124" i="1"/>
  <c r="M124" i="1" s="1"/>
  <c r="D353" i="1"/>
  <c r="H353" i="1" s="1"/>
  <c r="H326" i="1"/>
  <c r="K130" i="1"/>
  <c r="M130" i="1" s="1"/>
  <c r="D152" i="1"/>
  <c r="D163" i="1"/>
  <c r="F163" i="1" s="1"/>
  <c r="H163" i="1"/>
  <c r="D174" i="1"/>
  <c r="K181" i="1"/>
  <c r="M181" i="1" s="1"/>
  <c r="E185" i="1"/>
  <c r="K202" i="1"/>
  <c r="M202" i="1" s="1"/>
  <c r="K220" i="1"/>
  <c r="M220" i="1" s="1"/>
  <c r="I231" i="1"/>
  <c r="E231" i="1"/>
  <c r="E230" i="1" s="1"/>
  <c r="I239" i="1"/>
  <c r="F189" i="1"/>
  <c r="F193" i="1"/>
  <c r="F194" i="1"/>
  <c r="F195" i="1"/>
  <c r="F196" i="1"/>
  <c r="F197" i="1"/>
  <c r="D201" i="1"/>
  <c r="F201" i="1" s="1"/>
  <c r="H201" i="1"/>
  <c r="I201" i="1" s="1"/>
  <c r="C208" i="1"/>
  <c r="K208" i="1" s="1"/>
  <c r="M208" i="1" s="1"/>
  <c r="F214" i="1"/>
  <c r="K216" i="1"/>
  <c r="M216" i="1" s="1"/>
  <c r="F217" i="1"/>
  <c r="H219" i="1"/>
  <c r="F223" i="1"/>
  <c r="D230" i="1"/>
  <c r="H230" i="1"/>
  <c r="E234" i="1"/>
  <c r="C239" i="1"/>
  <c r="E243" i="1"/>
  <c r="E240" i="1" s="1"/>
  <c r="E239" i="1" s="1"/>
  <c r="D246" i="1"/>
  <c r="D249" i="1"/>
  <c r="D248" i="1" s="1"/>
  <c r="D12" i="1" s="1"/>
  <c r="F12" i="1" s="1"/>
  <c r="F250" i="1"/>
  <c r="F249" i="1" s="1"/>
  <c r="F248" i="1" s="1"/>
  <c r="F253" i="1"/>
  <c r="F265" i="1"/>
  <c r="D264" i="1"/>
  <c r="F283" i="1"/>
  <c r="D282" i="1"/>
  <c r="F282" i="1" s="1"/>
  <c r="D336" i="1"/>
  <c r="H336" i="1" s="1"/>
  <c r="F331" i="1"/>
  <c r="D255" i="1"/>
  <c r="F256" i="1"/>
  <c r="E256" i="1"/>
  <c r="E255" i="1" s="1"/>
  <c r="E251" i="1" s="1"/>
  <c r="H267" i="1"/>
  <c r="I268" i="1"/>
  <c r="H334" i="1"/>
  <c r="E247" i="1"/>
  <c r="E246" i="1" s="1"/>
  <c r="I252" i="1"/>
  <c r="J268" i="1"/>
  <c r="H317" i="1"/>
  <c r="F344" i="1"/>
  <c r="H344" i="1" s="1"/>
  <c r="K226" i="1"/>
  <c r="M226" i="1" s="1"/>
  <c r="F269" i="1"/>
  <c r="D268" i="1"/>
  <c r="J282" i="1"/>
  <c r="H299" i="1"/>
  <c r="E260" i="1"/>
  <c r="C263" i="1"/>
  <c r="G263" i="1"/>
  <c r="I264" i="1"/>
  <c r="F266" i="1"/>
  <c r="E270" i="1"/>
  <c r="E269" i="1" s="1"/>
  <c r="E268" i="1" s="1"/>
  <c r="E273" i="1"/>
  <c r="E272" i="1" s="1"/>
  <c r="D276" i="1"/>
  <c r="E279" i="1"/>
  <c r="E276" i="1" s="1"/>
  <c r="E275" i="1" s="1"/>
  <c r="E284" i="1"/>
  <c r="E283" i="1" s="1"/>
  <c r="E282" i="1" s="1"/>
  <c r="H295" i="1"/>
  <c r="H297" i="1"/>
  <c r="B304" i="1"/>
  <c r="H304" i="1" s="1"/>
  <c r="B305" i="1"/>
  <c r="D335" i="1"/>
  <c r="H335" i="1" s="1"/>
  <c r="F340" i="1"/>
  <c r="G267" i="1"/>
  <c r="J267" i="1" s="1"/>
  <c r="F270" i="1"/>
  <c r="F273" i="1"/>
  <c r="C275" i="1"/>
  <c r="K275" i="1" s="1"/>
  <c r="M275" i="1" s="1"/>
  <c r="G275" i="1"/>
  <c r="I276" i="1"/>
  <c r="F284" i="1"/>
  <c r="I287" i="1"/>
  <c r="D305" i="1"/>
  <c r="D338" i="1"/>
  <c r="H338" i="1" s="1"/>
  <c r="F339" i="1"/>
  <c r="H339" i="1" s="1"/>
  <c r="F343" i="1"/>
  <c r="H343" i="1" s="1"/>
  <c r="D346" i="1"/>
  <c r="H346" i="1" s="1"/>
  <c r="F304" i="1"/>
  <c r="F334" i="1"/>
  <c r="E151" i="1" l="1"/>
  <c r="E119" i="1"/>
  <c r="E267" i="1"/>
  <c r="F268" i="1"/>
  <c r="K239" i="1"/>
  <c r="M239" i="1" s="1"/>
  <c r="C218" i="1"/>
  <c r="K218" i="1" s="1"/>
  <c r="M218" i="1" s="1"/>
  <c r="J263" i="1"/>
  <c r="H289" i="1"/>
  <c r="I263" i="1"/>
  <c r="F264" i="1"/>
  <c r="D263" i="1"/>
  <c r="I219" i="1"/>
  <c r="H179" i="1"/>
  <c r="F152" i="1"/>
  <c r="D151" i="1"/>
  <c r="F151" i="1" s="1"/>
  <c r="J106" i="1"/>
  <c r="I106" i="1"/>
  <c r="H76" i="1"/>
  <c r="E109" i="1"/>
  <c r="E106" i="1" s="1"/>
  <c r="D106" i="1"/>
  <c r="F106" i="1" s="1"/>
  <c r="F109" i="1"/>
  <c r="F181" i="1"/>
  <c r="D180" i="1"/>
  <c r="H168" i="1"/>
  <c r="F140" i="1"/>
  <c r="D139" i="1"/>
  <c r="F139" i="1" s="1"/>
  <c r="H314" i="1"/>
  <c r="E87" i="1"/>
  <c r="C60" i="1"/>
  <c r="E60" i="1"/>
  <c r="F31" i="1"/>
  <c r="E31" i="1"/>
  <c r="D29" i="1"/>
  <c r="G15" i="1"/>
  <c r="F246" i="1"/>
  <c r="D239" i="1"/>
  <c r="F239" i="1" s="1"/>
  <c r="H218" i="1"/>
  <c r="I218" i="1" s="1"/>
  <c r="I230" i="1"/>
  <c r="D173" i="1"/>
  <c r="F174" i="1"/>
  <c r="E174" i="1"/>
  <c r="E173" i="1" s="1"/>
  <c r="E168" i="1" s="1"/>
  <c r="J230" i="1"/>
  <c r="G218" i="1"/>
  <c r="J218" i="1" s="1"/>
  <c r="K180" i="1"/>
  <c r="M180" i="1" s="1"/>
  <c r="C179" i="1"/>
  <c r="F211" i="1"/>
  <c r="D208" i="1"/>
  <c r="F208" i="1" s="1"/>
  <c r="J201" i="1"/>
  <c r="F342" i="1"/>
  <c r="H342" i="1" s="1"/>
  <c r="H315" i="1"/>
  <c r="J180" i="1"/>
  <c r="G179" i="1"/>
  <c r="D340" i="1"/>
  <c r="H340" i="1" s="1"/>
  <c r="H357" i="1" s="1"/>
  <c r="H313" i="1"/>
  <c r="D119" i="1"/>
  <c r="F119" i="1" s="1"/>
  <c r="H341" i="1"/>
  <c r="J119" i="1"/>
  <c r="E36" i="1"/>
  <c r="E33" i="1" s="1"/>
  <c r="F36" i="1"/>
  <c r="G49" i="1"/>
  <c r="F73" i="1"/>
  <c r="D8" i="1"/>
  <c r="F23" i="1"/>
  <c r="H22" i="1"/>
  <c r="J29" i="1"/>
  <c r="I275" i="1"/>
  <c r="J275" i="1"/>
  <c r="H305" i="1"/>
  <c r="B306" i="1"/>
  <c r="F230" i="1"/>
  <c r="E218" i="1"/>
  <c r="E259" i="1" s="1"/>
  <c r="J163" i="1"/>
  <c r="H151" i="1"/>
  <c r="I163" i="1"/>
  <c r="E76" i="1"/>
  <c r="I180" i="1"/>
  <c r="E29" i="1"/>
  <c r="F29" i="1" s="1"/>
  <c r="D356" i="1"/>
  <c r="H347" i="1"/>
  <c r="H356" i="1" s="1"/>
  <c r="D33" i="1"/>
  <c r="C49" i="1"/>
  <c r="K22" i="1"/>
  <c r="M22" i="1" s="1"/>
  <c r="J33" i="1"/>
  <c r="D289" i="1"/>
  <c r="F289" i="1" s="1"/>
  <c r="K263" i="1"/>
  <c r="M263" i="1" s="1"/>
  <c r="C267" i="1"/>
  <c r="K267" i="1" s="1"/>
  <c r="M267" i="1" s="1"/>
  <c r="F255" i="1"/>
  <c r="D251" i="1"/>
  <c r="F276" i="1"/>
  <c r="D275" i="1"/>
  <c r="F275" i="1" s="1"/>
  <c r="I267" i="1"/>
  <c r="K119" i="1"/>
  <c r="M119" i="1" s="1"/>
  <c r="C76" i="1"/>
  <c r="E140" i="1"/>
  <c r="E139" i="1" s="1"/>
  <c r="H329" i="1"/>
  <c r="H331" i="1" s="1"/>
  <c r="D331" i="1"/>
  <c r="F88" i="1"/>
  <c r="E88" i="1"/>
  <c r="J175" i="1"/>
  <c r="G61" i="1"/>
  <c r="J60" i="1"/>
  <c r="G11" i="1"/>
  <c r="D76" i="1"/>
  <c r="E20" i="1"/>
  <c r="E19" i="1" s="1"/>
  <c r="F19" i="1" s="1"/>
  <c r="D19" i="1"/>
  <c r="F20" i="1"/>
  <c r="E16" i="1" l="1"/>
  <c r="F33" i="1"/>
  <c r="E22" i="1"/>
  <c r="D332" i="1"/>
  <c r="H49" i="1"/>
  <c r="I22" i="1"/>
  <c r="C178" i="1"/>
  <c r="K76" i="1"/>
  <c r="M76" i="1" s="1"/>
  <c r="K49" i="1"/>
  <c r="M49" i="1" s="1"/>
  <c r="C10" i="1"/>
  <c r="C6" i="1"/>
  <c r="K6" i="1" s="1"/>
  <c r="M6" i="1" s="1"/>
  <c r="D218" i="1"/>
  <c r="F218" i="1" s="1"/>
  <c r="J22" i="1"/>
  <c r="H259" i="1"/>
  <c r="I179" i="1"/>
  <c r="D357" i="1"/>
  <c r="D358" i="1" s="1"/>
  <c r="D306" i="1"/>
  <c r="F251" i="1"/>
  <c r="D13" i="1"/>
  <c r="F13" i="1" s="1"/>
  <c r="I151" i="1"/>
  <c r="J151" i="1"/>
  <c r="J49" i="1"/>
  <c r="G10" i="1"/>
  <c r="G6" i="1"/>
  <c r="C259" i="1"/>
  <c r="K179" i="1"/>
  <c r="M179" i="1" s="1"/>
  <c r="I168" i="1"/>
  <c r="J168" i="1"/>
  <c r="D267" i="1"/>
  <c r="F267" i="1" s="1"/>
  <c r="D178" i="1"/>
  <c r="F76" i="1"/>
  <c r="E178" i="1"/>
  <c r="E15" i="1" s="1"/>
  <c r="E14" i="1" s="1"/>
  <c r="F8" i="1"/>
  <c r="G259" i="1"/>
  <c r="J179" i="1"/>
  <c r="D22" i="1"/>
  <c r="D49" i="1" s="1"/>
  <c r="E11" i="1"/>
  <c r="E7" i="1" s="1"/>
  <c r="F180" i="1"/>
  <c r="D179" i="1"/>
  <c r="F263" i="1"/>
  <c r="G289" i="1" s="1"/>
  <c r="J289" i="1" s="1"/>
  <c r="E289" i="1"/>
  <c r="J11" i="1"/>
  <c r="I11" i="1"/>
  <c r="F173" i="1"/>
  <c r="D168" i="1"/>
  <c r="F168" i="1" s="1"/>
  <c r="C61" i="1"/>
  <c r="K60" i="1"/>
  <c r="M60" i="1" s="1"/>
  <c r="C11" i="1"/>
  <c r="F306" i="1"/>
  <c r="H306" i="1" s="1"/>
  <c r="F60" i="1"/>
  <c r="H178" i="1"/>
  <c r="I76" i="1"/>
  <c r="J76" i="1"/>
  <c r="F357" i="1"/>
  <c r="D259" i="1" l="1"/>
  <c r="F179" i="1"/>
  <c r="G261" i="1"/>
  <c r="J259" i="1"/>
  <c r="G16" i="1"/>
  <c r="C9" i="1"/>
  <c r="K9" i="1" s="1"/>
  <c r="M9" i="1" s="1"/>
  <c r="K10" i="1"/>
  <c r="M10" i="1" s="1"/>
  <c r="E49" i="1"/>
  <c r="F22" i="1"/>
  <c r="K11" i="1"/>
  <c r="M11" i="1" s="1"/>
  <c r="F11" i="1"/>
  <c r="N11" i="1"/>
  <c r="J10" i="1"/>
  <c r="G9" i="1"/>
  <c r="I49" i="1"/>
  <c r="H10" i="1"/>
  <c r="H6" i="1"/>
  <c r="I6" i="1" s="1"/>
  <c r="H61" i="1"/>
  <c r="I178" i="1"/>
  <c r="H15" i="1"/>
  <c r="J178" i="1"/>
  <c r="F49" i="1"/>
  <c r="D6" i="1"/>
  <c r="F6" i="1" s="1"/>
  <c r="D10" i="1"/>
  <c r="D61" i="1"/>
  <c r="F178" i="1"/>
  <c r="D15" i="1"/>
  <c r="H261" i="1"/>
  <c r="I261" i="1" s="1"/>
  <c r="I259" i="1"/>
  <c r="I16" i="1" s="1"/>
  <c r="H16" i="1"/>
  <c r="H7" i="1" s="1"/>
  <c r="K61" i="1"/>
  <c r="M61" i="1" s="1"/>
  <c r="I289" i="1"/>
  <c r="C261" i="1"/>
  <c r="K261" i="1" s="1"/>
  <c r="M261" i="1" s="1"/>
  <c r="K259" i="1"/>
  <c r="M259" i="1" s="1"/>
  <c r="C16" i="1"/>
  <c r="K16" i="1" s="1"/>
  <c r="M16" i="1" s="1"/>
  <c r="F332" i="1"/>
  <c r="H332" i="1" s="1"/>
  <c r="K178" i="1"/>
  <c r="M178" i="1" s="1"/>
  <c r="C15" i="1"/>
  <c r="E261" i="1"/>
  <c r="C5" i="1" l="1"/>
  <c r="I61" i="1"/>
  <c r="H5" i="1"/>
  <c r="J61" i="1"/>
  <c r="C7" i="1"/>
  <c r="F61" i="1"/>
  <c r="J261" i="1"/>
  <c r="G5" i="1"/>
  <c r="J5" i="1" s="1"/>
  <c r="K15" i="1"/>
  <c r="M15" i="1" s="1"/>
  <c r="C14" i="1"/>
  <c r="K14" i="1" s="1"/>
  <c r="M14" i="1" s="1"/>
  <c r="F10" i="1"/>
  <c r="D9" i="1"/>
  <c r="F9" i="1" s="1"/>
  <c r="H14" i="1"/>
  <c r="I15" i="1"/>
  <c r="J15" i="1"/>
  <c r="H9" i="1"/>
  <c r="I9" i="1" s="1"/>
  <c r="I10" i="1"/>
  <c r="J6" i="1"/>
  <c r="F15" i="1"/>
  <c r="D14" i="1"/>
  <c r="F14" i="1" s="1"/>
  <c r="E10" i="1"/>
  <c r="E9" i="1" s="1"/>
  <c r="E6" i="1"/>
  <c r="E61" i="1"/>
  <c r="E5" i="1" s="1"/>
  <c r="J16" i="1"/>
  <c r="G14" i="1"/>
  <c r="J14" i="1" s="1"/>
  <c r="G7" i="1"/>
  <c r="J7" i="1" s="1"/>
  <c r="D261" i="1"/>
  <c r="F261" i="1" s="1"/>
  <c r="F259" i="1"/>
  <c r="D16" i="1"/>
  <c r="F16" i="1" l="1"/>
  <c r="D7" i="1"/>
  <c r="F7" i="1" s="1"/>
  <c r="I14" i="1"/>
  <c r="I5" i="1"/>
  <c r="K7" i="1"/>
  <c r="M7" i="1" s="1"/>
  <c r="F358" i="1"/>
  <c r="J9" i="1"/>
  <c r="I7" i="1"/>
  <c r="D5" i="1"/>
  <c r="F5" i="1" s="1"/>
  <c r="N5" i="1"/>
  <c r="O5" i="1" s="1"/>
  <c r="K5" i="1"/>
  <c r="M5" i="1" s="1"/>
  <c r="H358" i="1"/>
</calcChain>
</file>

<file path=xl/sharedStrings.xml><?xml version="1.0" encoding="utf-8"?>
<sst xmlns="http://schemas.openxmlformats.org/spreadsheetml/2006/main" count="436" uniqueCount="266">
  <si>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</si>
  <si>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>Наименование мероприятия (СШ 11)</t>
  </si>
  <si>
    <t>Код  БК / СУБКОСГУ</t>
  </si>
  <si>
    <t>Утвержденные плановые назначения   на 2024 год, руб.</t>
  </si>
  <si>
    <t>Исполнено на текущий период 2024, руб.</t>
  </si>
  <si>
    <t xml:space="preserve">Остаток </t>
  </si>
  <si>
    <t>Показатели исполнения на 2024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</si>
  <si>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</si>
  <si>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</si>
  <si>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Проверка</t>
  </si>
  <si>
    <t>Стало</t>
  </si>
  <si>
    <t>Было</t>
  </si>
  <si>
    <t>Изменения</t>
  </si>
  <si>
    <t>ВЕСЬ БЮДЖЕТ 0702+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</si>
  <si>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</si>
  <si>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</si>
  <si>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</si>
  <si>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</si>
  <si>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</si>
  <si>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</si>
  <si>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</si>
  <si>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</si>
  <si>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</si>
  <si>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</si>
  <si>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</si>
  <si>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</si>
  <si>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</si>
  <si>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</si>
  <si>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</si>
  <si>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</si>
  <si>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</si>
  <si>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</si>
  <si>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</si>
  <si>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</si>
  <si>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</si>
  <si>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</si>
  <si>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</si>
  <si>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</si>
  <si>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</si>
  <si>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</si>
  <si>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</si>
  <si>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</si>
  <si>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</si>
  <si>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</si>
  <si>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</si>
  <si>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</si>
  <si>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</si>
  <si>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</si>
  <si>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</si>
  <si>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</si>
  <si>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</si>
  <si>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</si>
  <si>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</si>
  <si>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</si>
  <si>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</si>
  <si>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</si>
  <si>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</si>
  <si>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</si>
  <si>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</si>
  <si>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</si>
  <si>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</si>
  <si>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</si>
  <si>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</si>
  <si>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</si>
  <si>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</si>
  <si>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</si>
  <si>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</si>
  <si>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11000S1580 612</t>
  </si>
  <si>
    <t>Мероприятия по антитеррору 1.2.4</t>
  </si>
  <si>
    <t>226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</si>
  <si>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</si>
  <si>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</si>
  <si>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</si>
  <si>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</si>
  <si>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</si>
  <si>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</si>
  <si>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</si>
  <si>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11000L3030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</si>
  <si>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</si>
  <si>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</si>
  <si>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</si>
  <si>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</si>
  <si>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</si>
  <si>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</si>
  <si>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</si>
  <si>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</si>
  <si>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</si>
  <si>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</si>
  <si>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</si>
  <si>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</si>
  <si>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212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</si>
  <si>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</si>
  <si>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</si>
  <si>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</si>
  <si>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</si>
  <si>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</si>
  <si>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</si>
  <si>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</si>
  <si>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</si>
  <si>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</si>
  <si>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</si>
  <si>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</si>
  <si>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</si>
  <si>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</si>
  <si>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</si>
  <si>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</si>
  <si>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</si>
  <si>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</si>
  <si>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</si>
  <si>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</si>
  <si>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</si>
  <si>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</si>
  <si>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</si>
  <si>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</si>
  <si>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</si>
  <si>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</si>
  <si>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</si>
  <si>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</si>
  <si>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</si>
  <si>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</si>
  <si>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</si>
  <si>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</si>
  <si>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</si>
  <si>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</si>
  <si>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</si>
  <si>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</si>
  <si>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</si>
  <si>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</si>
  <si>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</si>
  <si>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</si>
  <si>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</si>
  <si>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</si>
  <si>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</si>
  <si>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</si>
  <si>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</si>
  <si>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</si>
  <si>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</si>
  <si>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</si>
  <si>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</si>
  <si>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</si>
  <si>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</si>
  <si>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</si>
  <si>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</si>
  <si>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</si>
  <si>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</si>
  <si>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</si>
  <si>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</si>
  <si>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</si>
  <si>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</si>
  <si>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Подписка на печатные периодические издания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</si>
  <si>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</si>
  <si>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</si>
  <si>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</si>
  <si>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</si>
  <si>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</si>
  <si>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</si>
  <si>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</si>
  <si>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</si>
  <si>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</si>
  <si>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</si>
  <si>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</si>
  <si>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</si>
  <si>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</si>
  <si>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</si>
  <si>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</si>
  <si>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</si>
  <si>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</si>
  <si>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</si>
  <si>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</si>
  <si>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</si>
  <si>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</si>
  <si>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</si>
  <si>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</si>
  <si>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</si>
  <si>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</si>
  <si>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</si>
  <si>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</si>
  <si>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</si>
  <si>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</si>
  <si>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</si>
  <si>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</si>
  <si>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</si>
  <si>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</si>
  <si>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</si>
  <si>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</si>
  <si>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</si>
  <si>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</si>
  <si>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</si>
  <si>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</si>
  <si>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</si>
  <si>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</si>
  <si>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</si>
  <si>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</si>
  <si>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</si>
  <si>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</si>
  <si>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</si>
  <si>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</si>
  <si>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</si>
  <si>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</si>
  <si>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</si>
  <si>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</si>
  <si>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</si>
  <si>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</si>
  <si>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</si>
  <si>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</si>
  <si>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</si>
  <si>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</si>
  <si>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</si>
  <si>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</si>
  <si>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</si>
  <si>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</si>
  <si>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</si>
  <si>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</si>
  <si>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</si>
  <si>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</si>
  <si>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</si>
  <si>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</si>
  <si>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</si>
  <si>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911 0310 09003 20130   612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</si>
  <si>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</si>
  <si>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</si>
  <si>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911 1006 05000 20080 612</t>
  </si>
  <si>
    <t>3100026</t>
  </si>
  <si>
    <t>3100267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</si>
  <si>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</si>
  <si>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</si>
  <si>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</si>
  <si>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</si>
  <si>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</si>
  <si>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</si>
  <si>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</si>
  <si>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</si>
  <si>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ПЕРЕХОДЯЩИЕ ОСТАТКИ ПО ИНЫМ ЦЕЛЯМ</t>
  </si>
  <si>
    <t xml:space="preserve">ВСЕГО 0702 1100202590 612, в том числе </t>
  </si>
  <si>
    <t>Мероприятия по пожарной безопасности</t>
  </si>
  <si>
    <t>П.1.2.1</t>
  </si>
  <si>
    <t>Работы, услуги по содержанию имущества, в т.ч.:</t>
  </si>
  <si>
    <t>Проведение государственной экспертизы проектной документаци, осуществление строительного контроля, включая авторский надзор за капитальным ремонтом объектов капитального строительства</t>
  </si>
  <si>
    <t>ВСЕГО  0702 1100020180 612, в том числе</t>
  </si>
  <si>
    <t>Ремонты</t>
  </si>
  <si>
    <t>2250207 (243)</t>
  </si>
  <si>
    <t>2250440 (243)</t>
  </si>
  <si>
    <t>Работы по присоединению к сетям инженерно-технического обеспечения, по увеличению потребляемой мощности</t>
  </si>
  <si>
    <t>Разработка проектной и сметной документации для установки объектов нефинансовых активов</t>
  </si>
  <si>
    <t>Увеличение стоимости основных средств, в т.ч.:</t>
  </si>
  <si>
    <t>Мероприятия по антитеррору</t>
  </si>
  <si>
    <t>ВСЕГО 2022 г.</t>
  </si>
  <si>
    <t>Годовые планы</t>
  </si>
  <si>
    <t>ФБ 612</t>
  </si>
  <si>
    <t>сумма</t>
  </si>
  <si>
    <t>РБ 611</t>
  </si>
  <si>
    <t>РБ 612</t>
  </si>
  <si>
    <t>РБ (611+ 612)</t>
  </si>
  <si>
    <t>310+340</t>
  </si>
  <si>
    <t>всего</t>
  </si>
  <si>
    <t>МБ 611</t>
  </si>
  <si>
    <t>МБ 612</t>
  </si>
  <si>
    <t>МБ (611+612)</t>
  </si>
  <si>
    <t>225 (244)</t>
  </si>
  <si>
    <t>225 (243)</t>
  </si>
  <si>
    <t>226 (244)</t>
  </si>
  <si>
    <t>226 (243)</t>
  </si>
  <si>
    <t xml:space="preserve">МБ +РБ 611 </t>
  </si>
  <si>
    <t>МБ +РБ+ФБ 612</t>
  </si>
  <si>
    <t>МБ +РБ+ФБ (611+612)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</si>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</sst>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_р_._-;\-* #,##0.00_р_._-;_-* &quot;-&quot;??_р_._-;_-@"/>
    <numFmt numFmtId="169" formatCode="_-* #,##0.00\ _₽_-;\-* #,##0.00\ _₽_-;_-* \-??\ _₽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4"/>
      <color theme="9" tint="-0.499984740745262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1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01E4EF"/>
        <bgColor rgb="FFFDEADA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theme="2" tint="-0.249977111117893"/>
        <bgColor rgb="FFFDEADA"/>
      </patternFill>
    </fill>
    <fill>
      <patternFill patternType="solid">
        <fgColor rgb="FFFFFF00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99FF99"/>
        <bgColor rgb="FFFFFF00"/>
      </patternFill>
    </fill>
    <fill>
      <patternFill patternType="solid">
        <fgColor rgb="FFE5B8B7"/>
        <bgColor rgb="FFE5B8B7"/>
      </patternFill>
    </fill>
    <fill>
      <patternFill patternType="solid">
        <fgColor theme="5" tint="0.59999389629810485"/>
        <bgColor rgb="FFCCC1DA"/>
      </patternFill>
    </fill>
    <fill>
      <patternFill patternType="solid">
        <fgColor theme="5" tint="0.59999389629810485"/>
        <bgColor rgb="FFE6E0EC"/>
      </patternFill>
    </fill>
    <fill>
      <patternFill patternType="solid">
        <fgColor rgb="FFFBD4B4"/>
        <bgColor rgb="FFFBD4B4"/>
      </patternFill>
    </fill>
    <fill>
      <patternFill patternType="solid">
        <fgColor theme="9" tint="0.59999389629810485"/>
        <bgColor rgb="FFCCC1DA"/>
      </patternFill>
    </fill>
    <fill>
      <patternFill patternType="solid">
        <fgColor theme="9" tint="0.59999389629810485"/>
        <bgColor rgb="FFE6E0EC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CC1DA"/>
      </patternFill>
    </fill>
    <fill>
      <patternFill patternType="solid">
        <fgColor theme="6" tint="0.39997558519241921"/>
        <bgColor rgb="FFE6E0EC"/>
      </patternFill>
    </fill>
    <fill>
      <patternFill patternType="solid">
        <fgColor theme="9" tint="0.59999389629810485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rgb="FFFFCCFF"/>
        <bgColor rgb="FFE6E0EC"/>
      </patternFill>
    </fill>
    <fill>
      <patternFill patternType="solid">
        <fgColor theme="0"/>
        <bgColor theme="0"/>
      </patternFill>
    </fill>
    <fill>
      <patternFill patternType="solid">
        <fgColor rgb="FFD7E4BD"/>
        <bgColor rgb="FFD9D9D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Border="0" applyProtection="0"/>
    <xf numFmtId="0" fontId="46" fillId="0" borderId="0"/>
    <xf numFmtId="0" fontId="46" fillId="0" borderId="0"/>
    <xf numFmtId="0" fontId="46" fillId="0" borderId="0"/>
    <xf numFmtId="0" fontId="51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Border="0" applyProtection="0"/>
  </cellStyleXfs>
  <cellXfs count="692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2" fillId="2" borderId="0" xfId="2" applyFill="1" applyProtection="1"/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4" fillId="0" borderId="0" xfId="2" applyFont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/>
    </xf>
    <xf numFmtId="0" fontId="10" fillId="6" borderId="5" xfId="2" applyFont="1" applyFill="1" applyBorder="1" applyAlignment="1" applyProtection="1">
      <alignment horizontal="center" vertical="center" wrapText="1"/>
    </xf>
    <xf numFmtId="0" fontId="11" fillId="6" borderId="4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3" xfId="2" applyFont="1" applyFill="1" applyBorder="1" applyAlignment="1" applyProtection="1">
      <alignment horizontal="center" vertical="center" wrapText="1"/>
    </xf>
    <xf numFmtId="43" fontId="9" fillId="7" borderId="3" xfId="2" applyNumberFormat="1" applyFont="1" applyFill="1" applyBorder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2" fillId="9" borderId="3" xfId="1" applyFont="1" applyFill="1" applyBorder="1" applyAlignment="1" applyProtection="1">
      <alignment horizontal="center" vertical="center" wrapText="1"/>
    </xf>
    <xf numFmtId="43" fontId="12" fillId="9" borderId="3" xfId="3" applyFont="1" applyFill="1" applyBorder="1" applyAlignment="1" applyProtection="1">
      <alignment horizontal="center" vertical="center" wrapText="1"/>
    </xf>
    <xf numFmtId="43" fontId="12" fillId="9" borderId="0" xfId="3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2" fillId="12" borderId="3" xfId="1" applyFont="1" applyFill="1" applyBorder="1" applyAlignment="1" applyProtection="1">
      <alignment horizontal="center" vertical="center" wrapText="1"/>
    </xf>
    <xf numFmtId="43" fontId="12" fillId="12" borderId="3" xfId="3" applyFont="1" applyFill="1" applyBorder="1" applyAlignment="1" applyProtection="1">
      <alignment horizontal="center" vertical="center" wrapText="1"/>
    </xf>
    <xf numFmtId="43" fontId="12" fillId="12" borderId="0" xfId="3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2" fillId="14" borderId="3" xfId="1" applyFont="1" applyFill="1" applyBorder="1" applyAlignment="1" applyProtection="1">
      <alignment horizontal="center" vertical="center" wrapText="1"/>
    </xf>
    <xf numFmtId="43" fontId="12" fillId="13" borderId="3" xfId="3" applyFont="1" applyFill="1" applyBorder="1" applyAlignment="1" applyProtection="1">
      <alignment horizontal="center" vertical="center" wrapText="1"/>
    </xf>
    <xf numFmtId="43" fontId="12" fillId="13" borderId="0" xfId="3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2" fillId="17" borderId="3" xfId="3" applyFont="1" applyFill="1" applyBorder="1" applyAlignment="1" applyProtection="1">
      <alignment horizontal="center" vertical="center" wrapText="1"/>
    </xf>
    <xf numFmtId="43" fontId="12" fillId="17" borderId="0" xfId="3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3" fillId="18" borderId="6" xfId="2" applyFont="1" applyFill="1" applyBorder="1" applyAlignment="1" applyProtection="1">
      <alignment vertical="center" wrapText="1"/>
    </xf>
    <xf numFmtId="43" fontId="4" fillId="9" borderId="3" xfId="3" applyFont="1" applyFill="1" applyBorder="1" applyAlignment="1" applyProtection="1">
      <alignment horizontal="center" vertical="center" wrapText="1"/>
    </xf>
    <xf numFmtId="43" fontId="4" fillId="9" borderId="0" xfId="3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 applyProtection="1">
      <alignment horizontal="left" vertical="center" wrapText="1"/>
    </xf>
    <xf numFmtId="0" fontId="15" fillId="19" borderId="3" xfId="0" applyFont="1" applyFill="1" applyBorder="1" applyAlignment="1" applyProtection="1">
      <alignment horizontal="center" vertical="center" wrapText="1"/>
    </xf>
    <xf numFmtId="43" fontId="4" fillId="19" borderId="7" xfId="1" applyFont="1" applyFill="1" applyBorder="1" applyAlignment="1" applyProtection="1">
      <alignment horizontal="center" vertical="center"/>
    </xf>
    <xf numFmtId="43" fontId="15" fillId="19" borderId="7" xfId="1" applyFont="1" applyFill="1" applyBorder="1" applyAlignment="1" applyProtection="1">
      <alignment horizontal="center" vertical="center"/>
    </xf>
    <xf numFmtId="43" fontId="15" fillId="19" borderId="3" xfId="3" applyFont="1" applyFill="1" applyBorder="1" applyAlignment="1" applyProtection="1">
      <alignment horizontal="center" vertical="center"/>
    </xf>
    <xf numFmtId="43" fontId="15" fillId="19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4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7" xfId="1" applyFont="1" applyFill="1" applyBorder="1" applyAlignment="1" applyProtection="1">
      <alignment horizontal="center" vertical="center" wrapText="1"/>
    </xf>
    <xf numFmtId="43" fontId="16" fillId="20" borderId="7" xfId="1" applyFont="1" applyFill="1" applyBorder="1" applyAlignment="1" applyProtection="1">
      <alignment horizontal="center" vertical="center" wrapText="1"/>
    </xf>
    <xf numFmtId="43" fontId="17" fillId="20" borderId="7" xfId="1" applyFont="1" applyFill="1" applyBorder="1" applyAlignment="1" applyProtection="1">
      <alignment horizontal="center" vertical="center" wrapText="1"/>
    </xf>
    <xf numFmtId="0" fontId="18" fillId="2" borderId="3" xfId="2" applyFont="1" applyFill="1" applyBorder="1" applyProtection="1"/>
    <xf numFmtId="0" fontId="18" fillId="2" borderId="0" xfId="2" applyFont="1" applyFill="1" applyBorder="1" applyProtection="1"/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19" fillId="22" borderId="3" xfId="0" applyFont="1" applyFill="1" applyBorder="1" applyAlignment="1" applyProtection="1">
      <alignment horizontal="left" wrapText="1"/>
    </xf>
    <xf numFmtId="0" fontId="15" fillId="22" borderId="3" xfId="0" applyFont="1" applyFill="1" applyBorder="1" applyAlignment="1" applyProtection="1">
      <alignment horizontal="center" vertical="center" wrapText="1"/>
    </xf>
    <xf numFmtId="43" fontId="4" fillId="22" borderId="7" xfId="1" applyFont="1" applyFill="1" applyBorder="1" applyAlignment="1" applyProtection="1">
      <alignment horizontal="center" vertical="center" wrapText="1"/>
    </xf>
    <xf numFmtId="43" fontId="15" fillId="22" borderId="7" xfId="1" applyFont="1" applyFill="1" applyBorder="1" applyAlignment="1" applyProtection="1">
      <alignment horizontal="center" vertical="center" wrapText="1"/>
    </xf>
    <xf numFmtId="43" fontId="9" fillId="23" borderId="3" xfId="2" applyNumberFormat="1" applyFont="1" applyFill="1" applyBorder="1" applyAlignment="1" applyProtection="1">
      <alignment horizontal="center" vertical="center" wrapText="1"/>
    </xf>
    <xf numFmtId="43" fontId="15" fillId="22" borderId="3" xfId="3" applyFont="1" applyFill="1" applyBorder="1" applyAlignment="1" applyProtection="1">
      <alignment horizontal="center" vertical="center" wrapText="1"/>
    </xf>
    <xf numFmtId="43" fontId="15" fillId="22" borderId="0" xfId="3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19" fillId="19" borderId="3" xfId="0" applyFont="1" applyFill="1" applyBorder="1" applyAlignment="1" applyProtection="1">
      <alignment horizontal="left" wrapText="1"/>
    </xf>
    <xf numFmtId="43" fontId="4" fillId="19" borderId="7" xfId="1" applyFont="1" applyFill="1" applyBorder="1" applyAlignment="1" applyProtection="1">
      <alignment horizontal="center" vertical="center" wrapText="1"/>
    </xf>
    <xf numFmtId="43" fontId="15" fillId="19" borderId="7" xfId="1" applyFont="1" applyFill="1" applyBorder="1" applyAlignment="1" applyProtection="1">
      <alignment horizontal="center" vertical="center" wrapText="1"/>
    </xf>
    <xf numFmtId="43" fontId="15" fillId="19" borderId="3" xfId="3" applyFont="1" applyFill="1" applyBorder="1" applyAlignment="1" applyProtection="1">
      <alignment horizontal="center" vertical="center" wrapText="1"/>
    </xf>
    <xf numFmtId="43" fontId="15" fillId="19" borderId="0" xfId="3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4" fillId="19" borderId="7" xfId="0" applyFont="1" applyFill="1" applyBorder="1" applyAlignment="1" applyProtection="1">
      <alignment horizontal="left" vertical="center" wrapText="1"/>
    </xf>
    <xf numFmtId="43" fontId="4" fillId="24" borderId="7" xfId="1" applyFont="1" applyFill="1" applyBorder="1" applyAlignment="1" applyProtection="1">
      <alignment horizontal="center" vertical="center" wrapText="1"/>
    </xf>
    <xf numFmtId="43" fontId="12" fillId="24" borderId="7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5" fillId="25" borderId="7" xfId="0" applyFont="1" applyFill="1" applyBorder="1" applyAlignment="1" applyProtection="1">
      <alignment horizontal="left" vertical="center" wrapText="1"/>
    </xf>
    <xf numFmtId="0" fontId="5" fillId="19" borderId="7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Protection="1"/>
    <xf numFmtId="0" fontId="20" fillId="2" borderId="0" xfId="0" applyFont="1" applyFill="1" applyBorder="1" applyProtection="1"/>
    <xf numFmtId="0" fontId="21" fillId="2" borderId="0" xfId="0" applyFont="1" applyFill="1" applyBorder="1" applyProtection="1"/>
    <xf numFmtId="0" fontId="21" fillId="0" borderId="0" xfId="0" applyFont="1" applyBorder="1" applyProtection="1"/>
    <xf numFmtId="0" fontId="21" fillId="0" borderId="0" xfId="0" applyFont="1" applyProtection="1"/>
    <xf numFmtId="0" fontId="8" fillId="0" borderId="7" xfId="0" applyFont="1" applyFill="1" applyBorder="1" applyAlignment="1" applyProtection="1">
      <alignment vertical="center" wrapText="1"/>
    </xf>
    <xf numFmtId="0" fontId="21" fillId="0" borderId="0" xfId="0" applyFont="1" applyFill="1" applyBorder="1" applyProtection="1"/>
    <xf numFmtId="0" fontId="21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5" borderId="7" xfId="0" applyFont="1" applyFill="1" applyBorder="1" applyAlignment="1" applyProtection="1">
      <alignment horizontal="left" vertical="center" wrapText="1"/>
    </xf>
    <xf numFmtId="0" fontId="15" fillId="2" borderId="3" xfId="0" applyFont="1" applyFill="1" applyBorder="1" applyProtection="1"/>
    <xf numFmtId="0" fontId="15" fillId="2" borderId="0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2" fillId="2" borderId="3" xfId="0" applyFont="1" applyFill="1" applyBorder="1" applyAlignment="1" applyProtection="1">
      <alignment horizontal="left" vertical="center" wrapText="1"/>
    </xf>
    <xf numFmtId="0" fontId="5" fillId="26" borderId="7" xfId="0" applyFont="1" applyFill="1" applyBorder="1" applyAlignment="1" applyProtection="1">
      <alignment horizontal="left" vertical="center" wrapText="1"/>
    </xf>
    <xf numFmtId="0" fontId="15" fillId="26" borderId="3" xfId="0" applyFont="1" applyFill="1" applyBorder="1" applyAlignment="1" applyProtection="1">
      <alignment horizontal="center" vertical="center" wrapText="1"/>
    </xf>
    <xf numFmtId="43" fontId="4" fillId="27" borderId="7" xfId="1" applyFont="1" applyFill="1" applyBorder="1" applyAlignment="1" applyProtection="1">
      <alignment horizontal="center" vertical="center" wrapText="1"/>
    </xf>
    <xf numFmtId="43" fontId="16" fillId="27" borderId="7" xfId="1" applyFont="1" applyFill="1" applyBorder="1" applyAlignment="1" applyProtection="1">
      <alignment horizontal="center" vertical="center" wrapText="1"/>
    </xf>
    <xf numFmtId="43" fontId="12" fillId="27" borderId="7" xfId="1" applyFont="1" applyFill="1" applyBorder="1" applyAlignment="1" applyProtection="1">
      <alignment horizontal="center" vertical="center" wrapText="1"/>
    </xf>
    <xf numFmtId="43" fontId="15" fillId="26" borderId="3" xfId="3" applyFont="1" applyFill="1" applyBorder="1" applyAlignment="1" applyProtection="1">
      <alignment horizontal="center" vertical="center"/>
    </xf>
    <xf numFmtId="43" fontId="15" fillId="26" borderId="0" xfId="3" applyFont="1" applyFill="1" applyBorder="1" applyAlignment="1" applyProtection="1">
      <alignment horizontal="center" vertical="center"/>
    </xf>
    <xf numFmtId="0" fontId="7" fillId="26" borderId="0" xfId="0" applyFont="1" applyFill="1" applyBorder="1" applyProtection="1"/>
    <xf numFmtId="0" fontId="7" fillId="26" borderId="0" xfId="0" applyFont="1" applyFill="1" applyProtection="1"/>
    <xf numFmtId="43" fontId="16" fillId="24" borderId="7" xfId="1" applyFont="1" applyFill="1" applyBorder="1" applyAlignment="1" applyProtection="1">
      <alignment horizontal="center" vertical="center" wrapText="1"/>
    </xf>
    <xf numFmtId="0" fontId="22" fillId="2" borderId="7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5" fillId="28" borderId="8" xfId="2" applyFont="1" applyFill="1" applyBorder="1" applyAlignment="1" applyProtection="1">
      <alignment horizontal="left" vertical="center" wrapText="1"/>
    </xf>
    <xf numFmtId="0" fontId="4" fillId="28" borderId="3" xfId="2" applyFont="1" applyFill="1" applyBorder="1" applyAlignment="1" applyProtection="1">
      <alignment horizontal="center" vertical="center" wrapText="1"/>
    </xf>
    <xf numFmtId="43" fontId="4" fillId="28" borderId="7" xfId="1" applyFont="1" applyFill="1" applyBorder="1" applyAlignment="1" applyProtection="1">
      <alignment horizontal="center" vertical="center" wrapText="1"/>
    </xf>
    <xf numFmtId="43" fontId="12" fillId="28" borderId="7" xfId="1" applyFont="1" applyFill="1" applyBorder="1" applyAlignment="1" applyProtection="1">
      <alignment horizontal="center" vertical="center" wrapText="1"/>
    </xf>
    <xf numFmtId="43" fontId="12" fillId="28" borderId="3" xfId="3" applyFont="1" applyFill="1" applyBorder="1" applyAlignment="1" applyProtection="1">
      <alignment horizontal="center" vertical="center" wrapText="1"/>
    </xf>
    <xf numFmtId="43" fontId="12" fillId="28" borderId="0" xfId="3" applyFont="1" applyFill="1" applyBorder="1" applyAlignment="1" applyProtection="1">
      <alignment horizontal="center" vertical="center" wrapText="1"/>
    </xf>
    <xf numFmtId="0" fontId="23" fillId="2" borderId="0" xfId="2" applyFont="1" applyFill="1" applyBorder="1" applyProtection="1"/>
    <xf numFmtId="0" fontId="23" fillId="29" borderId="0" xfId="2" applyFont="1" applyFill="1" applyBorder="1" applyProtection="1"/>
    <xf numFmtId="0" fontId="23" fillId="29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30" borderId="7" xfId="1" applyFont="1" applyFill="1" applyBorder="1" applyAlignment="1" applyProtection="1">
      <alignment horizontal="center" vertical="center" wrapText="1"/>
    </xf>
    <xf numFmtId="43" fontId="16" fillId="30" borderId="7" xfId="1" applyFont="1" applyFill="1" applyBorder="1" applyAlignment="1" applyProtection="1">
      <alignment horizontal="center" vertical="center" wrapText="1"/>
    </xf>
    <xf numFmtId="43" fontId="17" fillId="30" borderId="7" xfId="1" applyFont="1" applyFill="1" applyBorder="1" applyAlignment="1" applyProtection="1">
      <alignment horizontal="center" vertical="center" wrapText="1"/>
    </xf>
    <xf numFmtId="0" fontId="15" fillId="22" borderId="3" xfId="0" applyFont="1" applyFill="1" applyBorder="1" applyProtection="1"/>
    <xf numFmtId="0" fontId="15" fillId="22" borderId="0" xfId="0" applyFont="1" applyFill="1" applyBorder="1" applyProtection="1"/>
    <xf numFmtId="43" fontId="20" fillId="22" borderId="3" xfId="3" applyFont="1" applyFill="1" applyBorder="1" applyAlignment="1" applyProtection="1">
      <alignment horizontal="center" vertical="center"/>
    </xf>
    <xf numFmtId="43" fontId="20" fillId="22" borderId="0" xfId="3" applyFont="1" applyFill="1" applyBorder="1" applyAlignment="1" applyProtection="1">
      <alignment horizontal="center" vertical="center"/>
    </xf>
    <xf numFmtId="0" fontId="8" fillId="25" borderId="9" xfId="0" applyFont="1" applyFill="1" applyBorder="1" applyAlignment="1" applyProtection="1">
      <alignment horizontal="left" vertical="center" wrapText="1"/>
    </xf>
    <xf numFmtId="2" fontId="15" fillId="22" borderId="3" xfId="0" applyNumberFormat="1" applyFont="1" applyFill="1" applyBorder="1" applyAlignment="1" applyProtection="1">
      <alignment horizontal="center" vertical="center" wrapText="1"/>
    </xf>
    <xf numFmtId="43" fontId="12" fillId="30" borderId="7" xfId="1" applyFont="1" applyFill="1" applyBorder="1" applyAlignment="1" applyProtection="1">
      <alignment horizontal="center" vertical="center" wrapText="1"/>
    </xf>
    <xf numFmtId="0" fontId="5" fillId="31" borderId="9" xfId="2" applyFont="1" applyFill="1" applyBorder="1" applyAlignment="1" applyProtection="1">
      <alignment horizontal="center" vertical="top" wrapText="1"/>
    </xf>
    <xf numFmtId="2" fontId="15" fillId="32" borderId="3" xfId="0" applyNumberFormat="1" applyFont="1" applyFill="1" applyBorder="1" applyAlignment="1" applyProtection="1">
      <alignment horizontal="center" vertical="center" wrapText="1"/>
    </xf>
    <xf numFmtId="43" fontId="4" fillId="33" borderId="7" xfId="1" applyFont="1" applyFill="1" applyBorder="1" applyAlignment="1" applyProtection="1">
      <alignment horizontal="center" vertical="center" wrapText="1"/>
    </xf>
    <xf numFmtId="43" fontId="16" fillId="33" borderId="7" xfId="1" applyFont="1" applyFill="1" applyBorder="1" applyAlignment="1" applyProtection="1">
      <alignment horizontal="center" vertical="center" wrapText="1"/>
    </xf>
    <xf numFmtId="43" fontId="15" fillId="32" borderId="7" xfId="1" applyFont="1" applyFill="1" applyBorder="1" applyAlignment="1" applyProtection="1">
      <alignment horizontal="center" vertical="center"/>
    </xf>
    <xf numFmtId="43" fontId="12" fillId="20" borderId="7" xfId="1" applyFont="1" applyFill="1" applyBorder="1" applyAlignment="1" applyProtection="1">
      <alignment horizontal="center" vertical="center" wrapText="1"/>
    </xf>
    <xf numFmtId="49" fontId="15" fillId="22" borderId="3" xfId="0" applyNumberFormat="1" applyFont="1" applyFill="1" applyBorder="1" applyAlignment="1" applyProtection="1">
      <alignment horizontal="center" vertical="center" wrapText="1"/>
    </xf>
    <xf numFmtId="0" fontId="5" fillId="34" borderId="9" xfId="2" applyFont="1" applyFill="1" applyBorder="1" applyAlignment="1" applyProtection="1">
      <alignment horizontal="center" vertical="top" wrapText="1"/>
    </xf>
    <xf numFmtId="49" fontId="15" fillId="32" borderId="3" xfId="0" applyNumberFormat="1" applyFont="1" applyFill="1" applyBorder="1" applyAlignment="1" applyProtection="1">
      <alignment horizontal="center" vertical="center" wrapText="1"/>
    </xf>
    <xf numFmtId="0" fontId="5" fillId="29" borderId="9" xfId="0" applyFont="1" applyFill="1" applyBorder="1" applyAlignment="1" applyProtection="1">
      <alignment horizontal="left" vertical="center" wrapText="1"/>
    </xf>
    <xf numFmtId="0" fontId="15" fillId="29" borderId="3" xfId="0" applyFont="1" applyFill="1" applyBorder="1" applyAlignment="1" applyProtection="1">
      <alignment horizontal="center" vertical="center" wrapText="1"/>
    </xf>
    <xf numFmtId="43" fontId="4" fillId="29" borderId="7" xfId="1" applyFont="1" applyFill="1" applyBorder="1" applyAlignment="1" applyProtection="1">
      <alignment horizontal="center" vertical="center"/>
    </xf>
    <xf numFmtId="43" fontId="16" fillId="28" borderId="7" xfId="1" applyFont="1" applyFill="1" applyBorder="1" applyAlignment="1" applyProtection="1">
      <alignment horizontal="center" vertical="center" wrapText="1"/>
    </xf>
    <xf numFmtId="43" fontId="15" fillId="29" borderId="7" xfId="1" applyFont="1" applyFill="1" applyBorder="1" applyAlignment="1" applyProtection="1">
      <alignment horizontal="center" vertical="center"/>
    </xf>
    <xf numFmtId="43" fontId="15" fillId="29" borderId="3" xfId="3" applyFont="1" applyFill="1" applyBorder="1" applyAlignment="1" applyProtection="1">
      <alignment horizontal="center" vertical="center"/>
    </xf>
    <xf numFmtId="43" fontId="15" fillId="29" borderId="0" xfId="3" applyFont="1" applyFill="1" applyBorder="1" applyAlignment="1" applyProtection="1">
      <alignment horizontal="center" vertical="center"/>
    </xf>
    <xf numFmtId="0" fontId="7" fillId="29" borderId="0" xfId="0" applyFont="1" applyFill="1" applyBorder="1" applyProtection="1"/>
    <xf numFmtId="0" fontId="7" fillId="29" borderId="0" xfId="0" applyFont="1" applyFill="1" applyProtection="1"/>
    <xf numFmtId="0" fontId="5" fillId="35" borderId="9" xfId="0" applyFont="1" applyFill="1" applyBorder="1" applyAlignment="1" applyProtection="1">
      <alignment horizontal="left" vertical="center" wrapText="1"/>
    </xf>
    <xf numFmtId="0" fontId="15" fillId="35" borderId="3" xfId="0" applyFont="1" applyFill="1" applyBorder="1" applyAlignment="1" applyProtection="1">
      <alignment horizontal="center" vertical="center" wrapText="1"/>
    </xf>
    <xf numFmtId="43" fontId="4" fillId="35" borderId="7" xfId="1" applyFont="1" applyFill="1" applyBorder="1" applyAlignment="1" applyProtection="1">
      <alignment horizontal="center" vertical="center"/>
    </xf>
    <xf numFmtId="43" fontId="4" fillId="36" borderId="7" xfId="1" applyFont="1" applyFill="1" applyBorder="1" applyAlignment="1" applyProtection="1">
      <alignment horizontal="center" vertical="center" wrapText="1"/>
    </xf>
    <xf numFmtId="43" fontId="15" fillId="35" borderId="7" xfId="1" applyFont="1" applyFill="1" applyBorder="1" applyAlignment="1" applyProtection="1">
      <alignment horizontal="center" vertical="center"/>
    </xf>
    <xf numFmtId="43" fontId="15" fillId="35" borderId="3" xfId="3" applyFont="1" applyFill="1" applyBorder="1" applyAlignment="1" applyProtection="1">
      <alignment horizontal="center" vertical="center"/>
    </xf>
    <xf numFmtId="43" fontId="15" fillId="35" borderId="0" xfId="3" applyFont="1" applyFill="1" applyBorder="1" applyAlignment="1" applyProtection="1">
      <alignment horizontal="center" vertical="center"/>
    </xf>
    <xf numFmtId="0" fontId="5" fillId="22" borderId="9" xfId="0" applyFont="1" applyFill="1" applyBorder="1" applyAlignment="1" applyProtection="1">
      <alignment horizontal="left" vertical="center" wrapText="1"/>
    </xf>
    <xf numFmtId="43" fontId="4" fillId="22" borderId="7" xfId="1" applyFont="1" applyFill="1" applyBorder="1" applyAlignment="1" applyProtection="1">
      <alignment horizontal="center" vertical="center"/>
    </xf>
    <xf numFmtId="43" fontId="15" fillId="22" borderId="7" xfId="1" applyFont="1" applyFill="1" applyBorder="1" applyAlignment="1" applyProtection="1">
      <alignment horizontal="center" vertical="center"/>
    </xf>
    <xf numFmtId="43" fontId="15" fillId="22" borderId="3" xfId="3" applyFont="1" applyFill="1" applyBorder="1" applyAlignment="1" applyProtection="1">
      <alignment horizontal="center" vertical="center"/>
    </xf>
    <xf numFmtId="43" fontId="15" fillId="22" borderId="0" xfId="3" applyFont="1" applyFill="1" applyBorder="1" applyAlignment="1" applyProtection="1">
      <alignment horizontal="center" vertical="center"/>
    </xf>
    <xf numFmtId="43" fontId="4" fillId="2" borderId="7" xfId="1" applyFont="1" applyFill="1" applyBorder="1" applyAlignment="1" applyProtection="1">
      <alignment horizontal="center" vertical="center"/>
    </xf>
    <xf numFmtId="43" fontId="16" fillId="2" borderId="7" xfId="1" applyFont="1" applyFill="1" applyBorder="1" applyAlignment="1" applyProtection="1">
      <alignment horizontal="center" vertical="center"/>
    </xf>
    <xf numFmtId="43" fontId="20" fillId="2" borderId="7" xfId="1" applyFont="1" applyFill="1" applyBorder="1" applyAlignment="1" applyProtection="1">
      <alignment horizontal="center" vertical="center"/>
    </xf>
    <xf numFmtId="0" fontId="5" fillId="37" borderId="9" xfId="2" applyFont="1" applyFill="1" applyBorder="1" applyAlignment="1" applyProtection="1">
      <alignment horizontal="center" vertical="center" wrapText="1"/>
    </xf>
    <xf numFmtId="49" fontId="4" fillId="37" borderId="10" xfId="2" applyNumberFormat="1" applyFont="1" applyFill="1" applyBorder="1" applyAlignment="1" applyProtection="1">
      <alignment horizontal="center" vertical="center" wrapText="1"/>
    </xf>
    <xf numFmtId="43" fontId="4" fillId="38" borderId="3" xfId="1" applyFont="1" applyFill="1" applyBorder="1" applyAlignment="1" applyProtection="1">
      <alignment horizontal="center" vertical="center" wrapText="1"/>
    </xf>
    <xf numFmtId="43" fontId="24" fillId="2" borderId="3" xfId="1" applyFont="1" applyFill="1" applyBorder="1" applyProtection="1"/>
    <xf numFmtId="43" fontId="24" fillId="2" borderId="0" xfId="1" applyFont="1" applyFill="1" applyBorder="1" applyProtection="1"/>
    <xf numFmtId="0" fontId="23" fillId="32" borderId="0" xfId="2" applyFont="1" applyFill="1" applyBorder="1" applyProtection="1"/>
    <xf numFmtId="0" fontId="23" fillId="32" borderId="0" xfId="2" applyFont="1" applyFill="1" applyProtection="1"/>
    <xf numFmtId="0" fontId="5" fillId="39" borderId="9" xfId="2" applyFont="1" applyFill="1" applyBorder="1" applyAlignment="1" applyProtection="1">
      <alignment horizontal="left" vertical="center" wrapText="1"/>
    </xf>
    <xf numFmtId="49" fontId="4" fillId="39" borderId="10" xfId="2" applyNumberFormat="1" applyFont="1" applyFill="1" applyBorder="1" applyAlignment="1" applyProtection="1">
      <alignment horizontal="center" vertical="center" wrapText="1"/>
    </xf>
    <xf numFmtId="43" fontId="25" fillId="40" borderId="3" xfId="1" applyFont="1" applyFill="1" applyBorder="1" applyAlignment="1" applyProtection="1">
      <alignment horizontal="center" vertical="center" wrapText="1"/>
    </xf>
    <xf numFmtId="43" fontId="25" fillId="40" borderId="3" xfId="3" applyFont="1" applyFill="1" applyBorder="1" applyAlignment="1" applyProtection="1">
      <alignment horizontal="center" vertical="center" wrapText="1"/>
    </xf>
    <xf numFmtId="43" fontId="25" fillId="40" borderId="0" xfId="3" applyFont="1" applyFill="1" applyBorder="1" applyAlignment="1" applyProtection="1">
      <alignment horizontal="center" vertical="center" wrapText="1"/>
    </xf>
    <xf numFmtId="0" fontId="5" fillId="7" borderId="9" xfId="2" applyFont="1" applyFill="1" applyBorder="1" applyAlignment="1" applyProtection="1">
      <alignment horizontal="left" wrapText="1"/>
    </xf>
    <xf numFmtId="49" fontId="4" fillId="41" borderId="10" xfId="2" applyNumberFormat="1" applyFont="1" applyFill="1" applyBorder="1" applyAlignment="1" applyProtection="1">
      <alignment horizontal="center" vertical="center" wrapText="1"/>
    </xf>
    <xf numFmtId="43" fontId="25" fillId="42" borderId="3" xfId="1" applyFont="1" applyFill="1" applyBorder="1" applyAlignment="1" applyProtection="1">
      <alignment horizontal="center" vertical="center" wrapText="1"/>
    </xf>
    <xf numFmtId="43" fontId="26" fillId="2" borderId="3" xfId="1" applyFont="1" applyFill="1" applyBorder="1" applyProtection="1"/>
    <xf numFmtId="43" fontId="18" fillId="2" borderId="3" xfId="1" applyFont="1" applyFill="1" applyBorder="1" applyProtection="1"/>
    <xf numFmtId="0" fontId="2" fillId="26" borderId="0" xfId="2" applyFill="1" applyBorder="1" applyProtection="1"/>
    <xf numFmtId="0" fontId="2" fillId="26" borderId="0" xfId="2" applyFill="1" applyProtection="1"/>
    <xf numFmtId="0" fontId="2" fillId="26" borderId="0" xfId="2" applyFont="1" applyFill="1" applyProtection="1"/>
    <xf numFmtId="43" fontId="24" fillId="19" borderId="3" xfId="1" applyFont="1" applyFill="1" applyBorder="1" applyProtection="1"/>
    <xf numFmtId="43" fontId="24" fillId="19" borderId="0" xfId="1" applyFont="1" applyFill="1" applyBorder="1" applyProtection="1"/>
    <xf numFmtId="0" fontId="23" fillId="26" borderId="0" xfId="2" applyFont="1" applyFill="1" applyBorder="1" applyProtection="1"/>
    <xf numFmtId="0" fontId="23" fillId="26" borderId="0" xfId="2" applyFont="1" applyFill="1" applyProtection="1"/>
    <xf numFmtId="43" fontId="4" fillId="42" borderId="11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7" xfId="2" applyNumberFormat="1" applyFont="1" applyFill="1" applyBorder="1" applyAlignment="1" applyProtection="1">
      <alignment horizontal="center" wrapText="1"/>
    </xf>
    <xf numFmtId="43" fontId="4" fillId="2" borderId="12" xfId="1" applyFont="1" applyFill="1" applyBorder="1" applyAlignment="1" applyProtection="1">
      <alignment horizontal="center" vertical="center"/>
      <protection locked="0"/>
    </xf>
    <xf numFmtId="43" fontId="16" fillId="2" borderId="3" xfId="1" applyFont="1" applyFill="1" applyBorder="1" applyAlignment="1" applyProtection="1">
      <alignment wrapText="1"/>
    </xf>
    <xf numFmtId="0" fontId="4" fillId="2" borderId="3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3" borderId="9" xfId="2" applyFont="1" applyFill="1" applyBorder="1" applyAlignment="1" applyProtection="1">
      <alignment horizontal="left" wrapText="1"/>
    </xf>
    <xf numFmtId="1" fontId="4" fillId="19" borderId="7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19" borderId="3" xfId="3" applyFont="1" applyFill="1" applyBorder="1" applyAlignment="1" applyProtection="1">
      <alignment horizontal="center" vertical="center"/>
      <protection locked="0"/>
    </xf>
    <xf numFmtId="43" fontId="4" fillId="19" borderId="0" xfId="3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6" borderId="0" xfId="2" applyFont="1" applyFill="1" applyBorder="1" applyAlignment="1">
      <alignment wrapText="1"/>
    </xf>
    <xf numFmtId="0" fontId="5" fillId="26" borderId="0" xfId="2" applyFont="1" applyFill="1" applyAlignment="1">
      <alignment wrapText="1"/>
    </xf>
    <xf numFmtId="43" fontId="4" fillId="43" borderId="3" xfId="1" applyFont="1" applyFill="1" applyBorder="1" applyAlignment="1" applyProtection="1">
      <alignment horizontal="center" vertical="center"/>
      <protection locked="0"/>
    </xf>
    <xf numFmtId="43" fontId="4" fillId="43" borderId="3" xfId="3" applyFont="1" applyFill="1" applyBorder="1" applyAlignment="1" applyProtection="1">
      <alignment horizontal="center" vertical="center"/>
      <protection locked="0"/>
    </xf>
    <xf numFmtId="43" fontId="4" fillId="43" borderId="0" xfId="3" applyFont="1" applyFill="1" applyBorder="1" applyAlignment="1" applyProtection="1">
      <alignment horizontal="center" vertical="center"/>
      <protection locked="0"/>
    </xf>
    <xf numFmtId="1" fontId="4" fillId="7" borderId="7" xfId="2" applyNumberFormat="1" applyFont="1" applyFill="1" applyBorder="1" applyAlignment="1" applyProtection="1">
      <alignment horizontal="center" wrapText="1"/>
    </xf>
    <xf numFmtId="43" fontId="27" fillId="2" borderId="3" xfId="1" applyFont="1" applyFill="1" applyBorder="1" applyProtection="1"/>
    <xf numFmtId="43" fontId="28" fillId="2" borderId="3" xfId="1" applyFont="1" applyFill="1" applyBorder="1" applyProtection="1"/>
    <xf numFmtId="0" fontId="2" fillId="26" borderId="0" xfId="2" applyFill="1" applyBorder="1"/>
    <xf numFmtId="0" fontId="2" fillId="26" borderId="0" xfId="2" applyFill="1"/>
    <xf numFmtId="0" fontId="2" fillId="26" borderId="0" xfId="2" applyFont="1" applyFill="1"/>
    <xf numFmtId="0" fontId="5" fillId="24" borderId="9" xfId="2" applyFont="1" applyFill="1" applyBorder="1" applyAlignment="1" applyProtection="1">
      <alignment horizontal="left" wrapText="1"/>
    </xf>
    <xf numFmtId="165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</xf>
    <xf numFmtId="0" fontId="13" fillId="44" borderId="9" xfId="2" applyFont="1" applyFill="1" applyBorder="1" applyAlignment="1" applyProtection="1">
      <alignment horizontal="left" wrapText="1"/>
    </xf>
    <xf numFmtId="165" fontId="25" fillId="44" borderId="7" xfId="2" applyNumberFormat="1" applyFont="1" applyFill="1" applyBorder="1" applyAlignment="1" applyProtection="1">
      <alignment horizontal="center" wrapText="1"/>
    </xf>
    <xf numFmtId="43" fontId="25" fillId="44" borderId="3" xfId="1" applyFont="1" applyFill="1" applyBorder="1" applyAlignment="1" applyProtection="1">
      <alignment horizontal="center" vertical="center"/>
    </xf>
    <xf numFmtId="43" fontId="4" fillId="44" borderId="7" xfId="1" applyFont="1" applyFill="1" applyBorder="1" applyAlignment="1" applyProtection="1">
      <alignment horizontal="center" vertical="center" wrapText="1"/>
    </xf>
    <xf numFmtId="43" fontId="25" fillId="44" borderId="3" xfId="3" applyFont="1" applyFill="1" applyBorder="1" applyAlignment="1" applyProtection="1">
      <alignment horizontal="center" vertical="center"/>
    </xf>
    <xf numFmtId="43" fontId="25" fillId="44" borderId="0" xfId="3" applyFont="1" applyFill="1" applyBorder="1" applyAlignment="1" applyProtection="1">
      <alignment horizontal="center" vertical="center"/>
    </xf>
    <xf numFmtId="0" fontId="29" fillId="4" borderId="0" xfId="2" applyFont="1" applyFill="1" applyBorder="1" applyProtection="1"/>
    <xf numFmtId="0" fontId="29" fillId="4" borderId="0" xfId="2" applyFont="1" applyFill="1" applyProtection="1"/>
    <xf numFmtId="0" fontId="8" fillId="7" borderId="9" xfId="2" applyFont="1" applyFill="1" applyBorder="1" applyAlignment="1" applyProtection="1">
      <alignment horizontal="left" vertical="top" wrapText="1"/>
    </xf>
    <xf numFmtId="1" fontId="4" fillId="0" borderId="7" xfId="2" applyNumberFormat="1" applyFont="1" applyBorder="1" applyAlignment="1" applyProtection="1">
      <alignment horizontal="center" vertical="center"/>
    </xf>
    <xf numFmtId="43" fontId="16" fillId="0" borderId="12" xfId="1" applyFont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wrapText="1"/>
    </xf>
    <xf numFmtId="0" fontId="16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4" borderId="9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6" borderId="0" xfId="2" applyFont="1" applyFill="1" applyBorder="1" applyAlignment="1" applyProtection="1">
      <alignment vertical="center" wrapText="1"/>
    </xf>
    <xf numFmtId="0" fontId="5" fillId="26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5" borderId="4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wrapText="1"/>
    </xf>
    <xf numFmtId="0" fontId="4" fillId="2" borderId="7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vertical="top" wrapText="1"/>
    </xf>
    <xf numFmtId="0" fontId="8" fillId="2" borderId="4" xfId="2" applyFont="1" applyFill="1" applyBorder="1" applyAlignment="1" applyProtection="1">
      <alignment horizontal="left" vertical="top" wrapText="1"/>
    </xf>
    <xf numFmtId="43" fontId="16" fillId="6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wrapText="1"/>
    </xf>
    <xf numFmtId="0" fontId="16" fillId="7" borderId="3" xfId="2" applyFont="1" applyFill="1" applyBorder="1" applyAlignment="1" applyProtection="1">
      <alignment wrapText="1"/>
    </xf>
    <xf numFmtId="0" fontId="16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6" borderId="4" xfId="2" applyFont="1" applyFill="1" applyBorder="1" applyAlignment="1" applyProtection="1">
      <alignment horizontal="left" vertical="center" wrapText="1"/>
    </xf>
    <xf numFmtId="0" fontId="4" fillId="46" borderId="7" xfId="2" applyFont="1" applyFill="1" applyBorder="1" applyAlignment="1" applyProtection="1">
      <alignment horizontal="center" vertical="center" wrapText="1"/>
    </xf>
    <xf numFmtId="1" fontId="4" fillId="46" borderId="7" xfId="2" applyNumberFormat="1" applyFont="1" applyFill="1" applyBorder="1" applyAlignment="1" applyProtection="1">
      <alignment horizontal="center" vertical="center"/>
    </xf>
    <xf numFmtId="0" fontId="4" fillId="19" borderId="3" xfId="2" applyFont="1" applyFill="1" applyBorder="1" applyAlignment="1" applyProtection="1">
      <alignment wrapText="1"/>
    </xf>
    <xf numFmtId="0" fontId="4" fillId="19" borderId="0" xfId="2" applyFont="1" applyFill="1" applyBorder="1" applyAlignment="1" applyProtection="1">
      <alignment wrapText="1"/>
    </xf>
    <xf numFmtId="0" fontId="5" fillId="26" borderId="0" xfId="2" applyFont="1" applyFill="1" applyBorder="1" applyAlignment="1" applyProtection="1">
      <alignment wrapText="1"/>
    </xf>
    <xf numFmtId="0" fontId="5" fillId="26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7" xfId="2" applyNumberFormat="1" applyFont="1" applyBorder="1" applyAlignment="1" applyProtection="1">
      <alignment horizontal="center"/>
    </xf>
    <xf numFmtId="0" fontId="8" fillId="7" borderId="9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9" xfId="2" applyFont="1" applyFill="1" applyBorder="1" applyAlignment="1" applyProtection="1">
      <alignment vertical="center" wrapText="1"/>
    </xf>
    <xf numFmtId="1" fontId="4" fillId="6" borderId="7" xfId="2" applyNumberFormat="1" applyFont="1" applyFill="1" applyBorder="1" applyAlignment="1" applyProtection="1">
      <alignment horizontal="center" vertical="center"/>
    </xf>
    <xf numFmtId="43" fontId="16" fillId="7" borderId="3" xfId="1" applyFont="1" applyFill="1" applyBorder="1" applyAlignment="1" applyProtection="1">
      <alignment vertical="center" wrapText="1"/>
    </xf>
    <xf numFmtId="0" fontId="4" fillId="7" borderId="3" xfId="2" applyFont="1" applyFill="1" applyBorder="1" applyAlignment="1" applyProtection="1">
      <alignment vertical="center" wrapText="1"/>
    </xf>
    <xf numFmtId="0" fontId="4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49" fontId="8" fillId="2" borderId="4" xfId="4" applyNumberFormat="1" applyFont="1" applyFill="1" applyBorder="1" applyAlignment="1" applyProtection="1">
      <alignment wrapText="1"/>
    </xf>
    <xf numFmtId="43" fontId="16" fillId="2" borderId="12" xfId="1" applyFont="1" applyFill="1" applyBorder="1" applyAlignment="1" applyProtection="1">
      <alignment horizontal="center" vertical="center"/>
      <protection locked="0"/>
    </xf>
    <xf numFmtId="0" fontId="5" fillId="47" borderId="4" xfId="2" applyFont="1" applyFill="1" applyBorder="1" applyAlignment="1" applyProtection="1">
      <alignment horizontal="left" vertical="center" wrapText="1"/>
    </xf>
    <xf numFmtId="1" fontId="4" fillId="47" borderId="7" xfId="2" applyNumberFormat="1" applyFont="1" applyFill="1" applyBorder="1" applyAlignment="1" applyProtection="1">
      <alignment horizontal="center" vertical="center"/>
    </xf>
    <xf numFmtId="43" fontId="30" fillId="47" borderId="12" xfId="1" applyFont="1" applyFill="1" applyBorder="1" applyAlignment="1" applyProtection="1">
      <alignment horizontal="center" vertical="center"/>
      <protection locked="0"/>
    </xf>
    <xf numFmtId="0" fontId="31" fillId="2" borderId="3" xfId="2" applyFont="1" applyFill="1" applyBorder="1" applyProtection="1"/>
    <xf numFmtId="0" fontId="31" fillId="2" borderId="0" xfId="2" applyFont="1" applyFill="1" applyBorder="1" applyProtection="1"/>
    <xf numFmtId="0" fontId="32" fillId="2" borderId="0" xfId="2" applyFont="1" applyFill="1" applyBorder="1" applyProtection="1"/>
    <xf numFmtId="0" fontId="32" fillId="2" borderId="0" xfId="2" applyFont="1" applyFill="1" applyBorder="1"/>
    <xf numFmtId="0" fontId="32" fillId="2" borderId="0" xfId="2" applyFont="1" applyFill="1"/>
    <xf numFmtId="1" fontId="4" fillId="7" borderId="7" xfId="2" applyNumberFormat="1" applyFont="1" applyFill="1" applyBorder="1" applyAlignment="1" applyProtection="1">
      <alignment horizontal="center"/>
    </xf>
    <xf numFmtId="0" fontId="32" fillId="0" borderId="0" xfId="2" applyFont="1" applyBorder="1"/>
    <xf numFmtId="0" fontId="32" fillId="0" borderId="0" xfId="2" applyFont="1"/>
    <xf numFmtId="1" fontId="4" fillId="6" borderId="7" xfId="2" applyNumberFormat="1" applyFont="1" applyFill="1" applyBorder="1" applyAlignment="1" applyProtection="1">
      <alignment horizontal="center"/>
    </xf>
    <xf numFmtId="0" fontId="30" fillId="7" borderId="3" xfId="2" applyFont="1" applyFill="1" applyBorder="1" applyAlignment="1" applyProtection="1">
      <alignment wrapText="1"/>
    </xf>
    <xf numFmtId="0" fontId="30" fillId="7" borderId="0" xfId="2" applyFont="1" applyFill="1" applyBorder="1" applyAlignment="1" applyProtection="1">
      <alignment wrapText="1"/>
    </xf>
    <xf numFmtId="0" fontId="33" fillId="7" borderId="0" xfId="2" applyFont="1" applyFill="1" applyBorder="1" applyAlignment="1" applyProtection="1">
      <alignment wrapText="1"/>
    </xf>
    <xf numFmtId="0" fontId="33" fillId="7" borderId="0" xfId="2" applyFont="1" applyFill="1" applyBorder="1" applyAlignment="1">
      <alignment wrapText="1"/>
    </xf>
    <xf numFmtId="0" fontId="33" fillId="6" borderId="0" xfId="2" applyFont="1" applyFill="1" applyBorder="1" applyAlignment="1">
      <alignment wrapText="1"/>
    </xf>
    <xf numFmtId="0" fontId="33" fillId="6" borderId="0" xfId="2" applyFont="1" applyFill="1" applyAlignment="1">
      <alignment wrapText="1"/>
    </xf>
    <xf numFmtId="0" fontId="8" fillId="46" borderId="9" xfId="2" applyFont="1" applyFill="1" applyBorder="1" applyAlignment="1" applyProtection="1">
      <alignment vertical="top" wrapText="1"/>
    </xf>
    <xf numFmtId="1" fontId="4" fillId="46" borderId="7" xfId="2" applyNumberFormat="1" applyFont="1" applyFill="1" applyBorder="1" applyAlignment="1" applyProtection="1">
      <alignment horizontal="center"/>
    </xf>
    <xf numFmtId="0" fontId="34" fillId="46" borderId="9" xfId="2" applyFont="1" applyFill="1" applyBorder="1" applyAlignment="1" applyProtection="1">
      <alignment vertical="center" wrapText="1"/>
    </xf>
    <xf numFmtId="43" fontId="16" fillId="2" borderId="3" xfId="1" applyFont="1" applyFill="1" applyBorder="1" applyAlignment="1" applyProtection="1">
      <alignment vertical="center" wrapText="1"/>
    </xf>
    <xf numFmtId="0" fontId="4" fillId="2" borderId="3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4" borderId="7" xfId="2" applyNumberFormat="1" applyFont="1" applyFill="1" applyBorder="1" applyAlignment="1" applyProtection="1">
      <alignment horizontal="center" wrapText="1"/>
    </xf>
    <xf numFmtId="43" fontId="4" fillId="24" borderId="3" xfId="1" applyFont="1" applyFill="1" applyBorder="1" applyAlignment="1" applyProtection="1">
      <alignment horizontal="center" vertical="center"/>
      <protection locked="0"/>
    </xf>
    <xf numFmtId="43" fontId="4" fillId="19" borderId="3" xfId="1" applyFont="1" applyFill="1" applyBorder="1" applyAlignment="1" applyProtection="1">
      <alignment wrapText="1"/>
    </xf>
    <xf numFmtId="0" fontId="13" fillId="27" borderId="9" xfId="2" applyFont="1" applyFill="1" applyBorder="1" applyAlignment="1" applyProtection="1">
      <alignment horizontal="left" vertical="center" wrapText="1"/>
    </xf>
    <xf numFmtId="165" fontId="25" fillId="27" borderId="7" xfId="2" applyNumberFormat="1" applyFont="1" applyFill="1" applyBorder="1" applyAlignment="1" applyProtection="1">
      <alignment horizontal="center" wrapText="1"/>
    </xf>
    <xf numFmtId="43" fontId="25" fillId="27" borderId="3" xfId="1" applyFont="1" applyFill="1" applyBorder="1" applyAlignment="1" applyProtection="1">
      <alignment horizontal="center" vertical="center"/>
    </xf>
    <xf numFmtId="0" fontId="25" fillId="2" borderId="3" xfId="2" applyFont="1" applyFill="1" applyBorder="1" applyAlignment="1" applyProtection="1">
      <alignment vertical="center" wrapText="1"/>
    </xf>
    <xf numFmtId="0" fontId="25" fillId="2" borderId="0" xfId="2" applyFont="1" applyFill="1" applyBorder="1" applyAlignment="1" applyProtection="1">
      <alignment vertical="center" wrapText="1"/>
    </xf>
    <xf numFmtId="0" fontId="13" fillId="2" borderId="0" xfId="2" applyFont="1" applyFill="1" applyBorder="1" applyAlignment="1" applyProtection="1">
      <alignment vertical="center" wrapText="1"/>
    </xf>
    <xf numFmtId="0" fontId="13" fillId="26" borderId="0" xfId="2" applyFont="1" applyFill="1" applyBorder="1" applyAlignment="1" applyProtection="1">
      <alignment vertical="center" wrapText="1"/>
    </xf>
    <xf numFmtId="0" fontId="13" fillId="26" borderId="0" xfId="2" applyFont="1" applyFill="1" applyAlignment="1" applyProtection="1">
      <alignment vertical="center" wrapText="1"/>
    </xf>
    <xf numFmtId="0" fontId="4" fillId="19" borderId="3" xfId="2" applyFont="1" applyFill="1" applyBorder="1" applyAlignment="1" applyProtection="1">
      <alignment vertical="center" wrapText="1"/>
    </xf>
    <xf numFmtId="0" fontId="4" fillId="19" borderId="0" xfId="2" applyFont="1" applyFill="1" applyBorder="1" applyAlignment="1" applyProtection="1">
      <alignment vertical="center" wrapText="1"/>
    </xf>
    <xf numFmtId="0" fontId="5" fillId="48" borderId="0" xfId="2" applyFont="1" applyFill="1" applyBorder="1" applyAlignment="1" applyProtection="1">
      <alignment vertical="center" wrapText="1"/>
    </xf>
    <xf numFmtId="0" fontId="5" fillId="48" borderId="0" xfId="2" applyFont="1" applyFill="1" applyAlignment="1" applyProtection="1">
      <alignment vertical="center" wrapText="1"/>
    </xf>
    <xf numFmtId="1" fontId="4" fillId="7" borderId="7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top" wrapText="1"/>
    </xf>
    <xf numFmtId="1" fontId="4" fillId="19" borderId="7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48" borderId="0" xfId="2" applyFont="1" applyFill="1" applyBorder="1" applyAlignment="1" applyProtection="1">
      <alignment wrapText="1"/>
    </xf>
    <xf numFmtId="0" fontId="5" fillId="48" borderId="0" xfId="2" applyFont="1" applyFill="1" applyAlignment="1" applyProtection="1">
      <alignment wrapText="1"/>
    </xf>
    <xf numFmtId="0" fontId="5" fillId="49" borderId="9" xfId="2" applyFont="1" applyFill="1" applyBorder="1" applyAlignment="1" applyProtection="1">
      <alignment horizontal="left" vertical="center" wrapText="1"/>
    </xf>
    <xf numFmtId="1" fontId="4" fillId="49" borderId="7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  <protection locked="0"/>
    </xf>
    <xf numFmtId="0" fontId="4" fillId="7" borderId="3" xfId="2" applyFont="1" applyFill="1" applyBorder="1" applyAlignment="1" applyProtection="1">
      <alignment wrapText="1"/>
    </xf>
    <xf numFmtId="0" fontId="4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50" borderId="9" xfId="2" applyFont="1" applyFill="1" applyBorder="1" applyAlignment="1" applyProtection="1">
      <alignment horizontal="left" vertical="center" wrapText="1"/>
    </xf>
    <xf numFmtId="1" fontId="4" fillId="50" borderId="7" xfId="2" applyNumberFormat="1" applyFont="1" applyFill="1" applyBorder="1" applyAlignment="1" applyProtection="1">
      <alignment horizontal="center" vertical="center"/>
    </xf>
    <xf numFmtId="43" fontId="4" fillId="50" borderId="3" xfId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wrapText="1"/>
    </xf>
    <xf numFmtId="0" fontId="4" fillId="43" borderId="0" xfId="2" applyFont="1" applyFill="1" applyBorder="1" applyAlignment="1" applyProtection="1">
      <alignment wrapText="1"/>
    </xf>
    <xf numFmtId="0" fontId="5" fillId="51" borderId="0" xfId="2" applyFont="1" applyFill="1" applyBorder="1" applyAlignment="1" applyProtection="1">
      <alignment wrapText="1"/>
    </xf>
    <xf numFmtId="0" fontId="5" fillId="51" borderId="0" xfId="2" applyFont="1" applyFill="1" applyAlignment="1" applyProtection="1">
      <alignment wrapText="1"/>
    </xf>
    <xf numFmtId="1" fontId="4" fillId="43" borderId="7" xfId="2" applyNumberFormat="1" applyFont="1" applyFill="1" applyBorder="1" applyAlignment="1" applyProtection="1">
      <alignment horizontal="center"/>
    </xf>
    <xf numFmtId="0" fontId="8" fillId="7" borderId="4" xfId="2" applyFont="1" applyFill="1" applyBorder="1" applyAlignment="1" applyProtection="1">
      <alignment wrapText="1"/>
    </xf>
    <xf numFmtId="0" fontId="5" fillId="43" borderId="9" xfId="2" applyFont="1" applyFill="1" applyBorder="1" applyAlignment="1" applyProtection="1">
      <alignment wrapText="1"/>
    </xf>
    <xf numFmtId="0" fontId="8" fillId="7" borderId="9" xfId="2" applyFont="1" applyFill="1" applyBorder="1" applyAlignment="1" applyProtection="1">
      <alignment horizontal="left" vertical="center" wrapText="1"/>
    </xf>
    <xf numFmtId="0" fontId="26" fillId="2" borderId="3" xfId="2" applyFont="1" applyFill="1" applyBorder="1" applyProtection="1"/>
    <xf numFmtId="0" fontId="26" fillId="2" borderId="0" xfId="2" applyFont="1" applyFill="1" applyBorder="1" applyProtection="1"/>
    <xf numFmtId="0" fontId="35" fillId="2" borderId="0" xfId="2" applyFont="1" applyFill="1" applyBorder="1" applyProtection="1"/>
    <xf numFmtId="0" fontId="35" fillId="2" borderId="0" xfId="2" applyFont="1" applyFill="1" applyBorder="1"/>
    <xf numFmtId="0" fontId="35" fillId="0" borderId="0" xfId="2" applyFont="1" applyBorder="1"/>
    <xf numFmtId="0" fontId="35" fillId="0" borderId="0" xfId="2" applyFont="1"/>
    <xf numFmtId="0" fontId="8" fillId="2" borderId="7" xfId="0" applyFont="1" applyFill="1" applyBorder="1" applyAlignment="1" applyProtection="1">
      <alignment horizontal="left" vertical="top" wrapText="1"/>
    </xf>
    <xf numFmtId="1" fontId="4" fillId="2" borderId="7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43" fontId="16" fillId="0" borderId="3" xfId="1" applyFont="1" applyBorder="1" applyAlignment="1" applyProtection="1">
      <alignment horizontal="center" vertical="center"/>
      <protection locked="0"/>
    </xf>
    <xf numFmtId="0" fontId="5" fillId="43" borderId="9" xfId="2" applyFont="1" applyFill="1" applyBorder="1" applyAlignment="1" applyProtection="1">
      <alignment horizontal="left" vertical="center" wrapText="1"/>
    </xf>
    <xf numFmtId="1" fontId="4" fillId="43" borderId="7" xfId="2" applyNumberFormat="1" applyFont="1" applyFill="1" applyBorder="1" applyAlignment="1" applyProtection="1">
      <alignment horizontal="center" vertical="center"/>
    </xf>
    <xf numFmtId="43" fontId="4" fillId="43" borderId="3" xfId="1" applyFont="1" applyFill="1" applyBorder="1" applyAlignment="1" applyProtection="1">
      <alignment horizontal="center" vertical="center"/>
    </xf>
    <xf numFmtId="0" fontId="36" fillId="19" borderId="3" xfId="2" applyFont="1" applyFill="1" applyBorder="1" applyProtection="1"/>
    <xf numFmtId="0" fontId="36" fillId="19" borderId="0" xfId="2" applyFont="1" applyFill="1" applyBorder="1" applyProtection="1"/>
    <xf numFmtId="0" fontId="37" fillId="2" borderId="0" xfId="2" applyFont="1" applyFill="1" applyBorder="1" applyProtection="1"/>
    <xf numFmtId="0" fontId="37" fillId="48" borderId="0" xfId="2" applyFont="1" applyFill="1" applyBorder="1" applyProtection="1"/>
    <xf numFmtId="0" fontId="37" fillId="48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31" borderId="7" xfId="2" applyNumberFormat="1" applyFont="1" applyFill="1" applyBorder="1" applyAlignment="1" applyProtection="1">
      <alignment horizontal="center" vertical="center"/>
    </xf>
    <xf numFmtId="43" fontId="4" fillId="52" borderId="3" xfId="1" applyFont="1" applyFill="1" applyBorder="1" applyAlignment="1" applyProtection="1">
      <alignment horizontal="center" vertical="center"/>
    </xf>
    <xf numFmtId="43" fontId="4" fillId="52" borderId="3" xfId="3" applyFont="1" applyFill="1" applyBorder="1" applyAlignment="1" applyProtection="1">
      <alignment horizontal="center" vertical="center"/>
    </xf>
    <xf numFmtId="43" fontId="4" fillId="52" borderId="0" xfId="3" applyFont="1" applyFill="1" applyBorder="1" applyAlignment="1" applyProtection="1">
      <alignment horizontal="center" vertical="center"/>
    </xf>
    <xf numFmtId="0" fontId="5" fillId="32" borderId="0" xfId="2" applyFont="1" applyFill="1" applyBorder="1" applyAlignment="1" applyProtection="1">
      <alignment wrapText="1"/>
    </xf>
    <xf numFmtId="0" fontId="5" fillId="32" borderId="0" xfId="2" applyFont="1" applyFill="1" applyAlignment="1" applyProtection="1">
      <alignment wrapText="1"/>
    </xf>
    <xf numFmtId="0" fontId="8" fillId="6" borderId="9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4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center" wrapText="1"/>
    </xf>
    <xf numFmtId="43" fontId="4" fillId="43" borderId="3" xfId="3" applyFont="1" applyFill="1" applyBorder="1" applyAlignment="1" applyProtection="1">
      <alignment horizontal="center" vertical="center"/>
    </xf>
    <xf numFmtId="43" fontId="4" fillId="43" borderId="0" xfId="3" applyFont="1" applyFill="1" applyBorder="1" applyAlignment="1" applyProtection="1">
      <alignment horizontal="center" vertical="center"/>
    </xf>
    <xf numFmtId="0" fontId="37" fillId="2" borderId="0" xfId="2" applyFont="1" applyFill="1" applyBorder="1"/>
    <xf numFmtId="0" fontId="37" fillId="0" borderId="0" xfId="2" applyFont="1" applyBorder="1"/>
    <xf numFmtId="0" fontId="37" fillId="0" borderId="0" xfId="2" applyFont="1"/>
    <xf numFmtId="167" fontId="4" fillId="31" borderId="7" xfId="2" applyNumberFormat="1" applyFont="1" applyFill="1" applyBorder="1" applyAlignment="1" applyProtection="1">
      <alignment horizontal="center" vertical="center"/>
    </xf>
    <xf numFmtId="43" fontId="4" fillId="31" borderId="3" xfId="1" applyFont="1" applyFill="1" applyBorder="1" applyAlignment="1" applyProtection="1">
      <alignment horizontal="center" vertical="center"/>
    </xf>
    <xf numFmtId="43" fontId="4" fillId="31" borderId="3" xfId="3" applyFont="1" applyFill="1" applyBorder="1" applyAlignment="1" applyProtection="1">
      <alignment horizontal="center" vertical="center"/>
    </xf>
    <xf numFmtId="43" fontId="4" fillId="31" borderId="0" xfId="3" applyFont="1" applyFill="1" applyBorder="1" applyAlignment="1" applyProtection="1">
      <alignment horizontal="center" vertical="center"/>
    </xf>
    <xf numFmtId="165" fontId="4" fillId="24" borderId="7" xfId="2" applyNumberFormat="1" applyFont="1" applyFill="1" applyBorder="1" applyAlignment="1" applyProtection="1">
      <alignment horizontal="center" vertical="center"/>
    </xf>
    <xf numFmtId="0" fontId="4" fillId="43" borderId="3" xfId="2" applyFont="1" applyFill="1" applyBorder="1" applyAlignment="1" applyProtection="1">
      <alignment horizontal="center" vertical="center" wrapText="1"/>
    </xf>
    <xf numFmtId="0" fontId="4" fillId="43" borderId="0" xfId="2" applyFont="1" applyFill="1" applyBorder="1" applyAlignment="1" applyProtection="1">
      <alignment horizontal="center" vertical="center" wrapText="1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Border="1" applyAlignment="1" applyProtection="1">
      <alignment horizontal="center" vertical="center" wrapText="1"/>
    </xf>
    <xf numFmtId="0" fontId="5" fillId="53" borderId="0" xfId="2" applyFont="1" applyFill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165" fontId="4" fillId="24" borderId="7" xfId="2" applyNumberFormat="1" applyFont="1" applyFill="1" applyBorder="1" applyAlignment="1" applyProtection="1">
      <alignment horizontal="center"/>
    </xf>
    <xf numFmtId="43" fontId="4" fillId="24" borderId="3" xfId="3" applyFont="1" applyFill="1" applyBorder="1" applyAlignment="1" applyProtection="1">
      <alignment horizontal="center" vertical="center"/>
    </xf>
    <xf numFmtId="43" fontId="4" fillId="24" borderId="0" xfId="3" applyFont="1" applyFill="1" applyBorder="1" applyAlignment="1" applyProtection="1">
      <alignment horizontal="center" vertical="center"/>
    </xf>
    <xf numFmtId="0" fontId="5" fillId="53" borderId="0" xfId="2" applyFont="1" applyFill="1" applyBorder="1" applyAlignment="1" applyProtection="1">
      <alignment wrapText="1"/>
    </xf>
    <xf numFmtId="0" fontId="5" fillId="53" borderId="0" xfId="2" applyFont="1" applyFill="1" applyAlignment="1" applyProtection="1">
      <alignment wrapText="1"/>
    </xf>
    <xf numFmtId="2" fontId="8" fillId="0" borderId="4" xfId="2" applyNumberFormat="1" applyFont="1" applyBorder="1" applyAlignment="1" applyProtection="1">
      <alignment wrapText="1"/>
    </xf>
    <xf numFmtId="0" fontId="8" fillId="6" borderId="4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5" fillId="27" borderId="7" xfId="2" applyNumberFormat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vertical="top" wrapText="1"/>
    </xf>
    <xf numFmtId="0" fontId="36" fillId="2" borderId="3" xfId="2" applyFont="1" applyFill="1" applyBorder="1" applyProtection="1"/>
    <xf numFmtId="0" fontId="36" fillId="2" borderId="0" xfId="2" applyFont="1" applyFill="1" applyBorder="1" applyProtection="1"/>
    <xf numFmtId="0" fontId="37" fillId="32" borderId="0" xfId="2" applyFont="1" applyFill="1" applyBorder="1" applyProtection="1"/>
    <xf numFmtId="0" fontId="37" fillId="32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7" xfId="2" applyNumberFormat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43" fontId="12" fillId="20" borderId="3" xfId="3" applyFont="1" applyFill="1" applyBorder="1" applyAlignment="1" applyProtection="1">
      <alignment horizontal="center" vertical="center" wrapText="1"/>
    </xf>
    <xf numFmtId="0" fontId="5" fillId="2" borderId="0" xfId="2" applyFont="1" applyFill="1" applyAlignment="1" applyProtection="1">
      <alignment wrapText="1"/>
    </xf>
    <xf numFmtId="0" fontId="37" fillId="26" borderId="0" xfId="2" applyFont="1" applyFill="1" applyBorder="1" applyProtection="1"/>
    <xf numFmtId="0" fontId="37" fillId="26" borderId="0" xfId="2" applyFont="1" applyFill="1" applyProtection="1"/>
    <xf numFmtId="0" fontId="8" fillId="6" borderId="4" xfId="2" applyFont="1" applyFill="1" applyBorder="1" applyAlignment="1" applyProtection="1">
      <alignment horizontal="left" wrapText="1"/>
    </xf>
    <xf numFmtId="0" fontId="5" fillId="27" borderId="9" xfId="2" applyFont="1" applyFill="1" applyBorder="1" applyAlignment="1" applyProtection="1">
      <alignment horizontal="left" vertical="center" wrapText="1"/>
    </xf>
    <xf numFmtId="165" fontId="4" fillId="27" borderId="7" xfId="2" applyNumberFormat="1" applyFont="1" applyFill="1" applyBorder="1" applyAlignment="1" applyProtection="1">
      <alignment horizontal="center" vertical="center"/>
    </xf>
    <xf numFmtId="43" fontId="4" fillId="27" borderId="3" xfId="1" applyFont="1" applyFill="1" applyBorder="1" applyAlignment="1" applyProtection="1">
      <alignment horizontal="center" vertical="center"/>
    </xf>
    <xf numFmtId="0" fontId="5" fillId="54" borderId="6" xfId="2" applyFont="1" applyFill="1" applyBorder="1" applyAlignment="1" applyProtection="1">
      <alignment vertical="center" wrapText="1"/>
    </xf>
    <xf numFmtId="49" fontId="4" fillId="54" borderId="7" xfId="2" applyNumberFormat="1" applyFont="1" applyFill="1" applyBorder="1" applyAlignment="1" applyProtection="1">
      <alignment horizontal="center" vertical="center" wrapText="1"/>
    </xf>
    <xf numFmtId="43" fontId="4" fillId="55" borderId="3" xfId="1" applyFont="1" applyFill="1" applyBorder="1" applyAlignment="1" applyProtection="1">
      <alignment horizontal="center" vertical="center" wrapText="1"/>
    </xf>
    <xf numFmtId="43" fontId="4" fillId="55" borderId="3" xfId="3" applyFont="1" applyFill="1" applyBorder="1" applyAlignment="1" applyProtection="1">
      <alignment horizontal="center" vertical="center" wrapText="1"/>
    </xf>
    <xf numFmtId="43" fontId="4" fillId="55" borderId="0" xfId="3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6" borderId="6" xfId="2" applyFont="1" applyFill="1" applyBorder="1" applyAlignment="1" applyProtection="1">
      <alignment vertical="center" wrapText="1"/>
    </xf>
    <xf numFmtId="49" fontId="4" fillId="56" borderId="7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/>
    </xf>
    <xf numFmtId="0" fontId="36" fillId="22" borderId="3" xfId="2" applyFont="1" applyFill="1" applyBorder="1" applyProtection="1"/>
    <xf numFmtId="0" fontId="36" fillId="22" borderId="0" xfId="2" applyFont="1" applyFill="1" applyBorder="1" applyProtection="1"/>
    <xf numFmtId="0" fontId="37" fillId="29" borderId="0" xfId="2" applyFont="1" applyFill="1" applyBorder="1" applyProtection="1"/>
    <xf numFmtId="0" fontId="37" fillId="29" borderId="0" xfId="2" applyFont="1" applyFill="1" applyProtection="1"/>
    <xf numFmtId="49" fontId="4" fillId="34" borderId="7" xfId="2" applyNumberFormat="1" applyFont="1" applyFill="1" applyBorder="1" applyAlignment="1" applyProtection="1">
      <alignment horizontal="center" vertical="center" wrapText="1"/>
    </xf>
    <xf numFmtId="43" fontId="4" fillId="34" borderId="3" xfId="1" applyFont="1" applyFill="1" applyBorder="1" applyAlignment="1" applyProtection="1">
      <alignment horizontal="center" vertical="center"/>
    </xf>
    <xf numFmtId="49" fontId="4" fillId="43" borderId="7" xfId="2" applyNumberFormat="1" applyFont="1" applyFill="1" applyBorder="1" applyAlignment="1" applyProtection="1">
      <alignment horizontal="center" vertical="center" wrapText="1"/>
    </xf>
    <xf numFmtId="0" fontId="8" fillId="6" borderId="4" xfId="2" applyFont="1" applyFill="1" applyBorder="1" applyAlignment="1" applyProtection="1">
      <alignment horizontal="left" vertical="top" wrapText="1"/>
    </xf>
    <xf numFmtId="0" fontId="8" fillId="0" borderId="4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9" borderId="7" xfId="2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6" fillId="19" borderId="3" xfId="1" applyFont="1" applyFill="1" applyBorder="1" applyAlignment="1" applyProtection="1">
      <alignment wrapText="1"/>
    </xf>
    <xf numFmtId="0" fontId="5" fillId="20" borderId="9" xfId="2" applyFont="1" applyFill="1" applyBorder="1" applyAlignment="1" applyProtection="1">
      <alignment horizontal="left" vertical="center" wrapText="1"/>
    </xf>
    <xf numFmtId="49" fontId="4" fillId="57" borderId="7" xfId="2" applyNumberFormat="1" applyFont="1" applyFill="1" applyBorder="1" applyAlignment="1" applyProtection="1">
      <alignment horizontal="center" vertical="center" wrapText="1"/>
    </xf>
    <xf numFmtId="43" fontId="4" fillId="57" borderId="3" xfId="1" applyFont="1" applyFill="1" applyBorder="1" applyAlignment="1" applyProtection="1">
      <alignment horizontal="center" vertical="center"/>
    </xf>
    <xf numFmtId="43" fontId="38" fillId="2" borderId="3" xfId="1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left" wrapText="1"/>
    </xf>
    <xf numFmtId="43" fontId="38" fillId="7" borderId="3" xfId="1" applyFont="1" applyFill="1" applyBorder="1" applyAlignment="1" applyProtection="1">
      <alignment horizontal="center" vertical="center" wrapText="1"/>
      <protection locked="0"/>
    </xf>
    <xf numFmtId="43" fontId="38" fillId="2" borderId="3" xfId="1" applyFont="1" applyFill="1" applyBorder="1" applyAlignment="1" applyProtection="1">
      <alignment horizontal="center" vertical="center" wrapText="1"/>
      <protection locked="0"/>
    </xf>
    <xf numFmtId="0" fontId="16" fillId="2" borderId="3" xfId="2" applyFont="1" applyFill="1" applyBorder="1" applyAlignment="1" applyProtection="1">
      <alignment vertical="center" wrapText="1"/>
    </xf>
    <xf numFmtId="0" fontId="16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23" borderId="7" xfId="2" applyNumberFormat="1" applyFont="1" applyFill="1" applyBorder="1" applyAlignment="1" applyProtection="1">
      <alignment horizontal="center" vertical="center" wrapText="1"/>
    </xf>
    <xf numFmtId="43" fontId="4" fillId="23" borderId="3" xfId="1" applyFont="1" applyFill="1" applyBorder="1" applyAlignment="1" applyProtection="1">
      <alignment horizontal="center" vertical="center"/>
    </xf>
    <xf numFmtId="0" fontId="4" fillId="22" borderId="3" xfId="2" applyFont="1" applyFill="1" applyBorder="1" applyAlignment="1" applyProtection="1">
      <alignment wrapText="1"/>
    </xf>
    <xf numFmtId="0" fontId="4" fillId="22" borderId="0" xfId="2" applyFont="1" applyFill="1" applyBorder="1" applyAlignment="1" applyProtection="1">
      <alignment wrapText="1"/>
    </xf>
    <xf numFmtId="0" fontId="5" fillId="29" borderId="0" xfId="2" applyFont="1" applyFill="1" applyBorder="1" applyAlignment="1" applyProtection="1">
      <alignment wrapText="1"/>
    </xf>
    <xf numFmtId="0" fontId="5" fillId="29" borderId="0" xfId="2" applyFont="1" applyFill="1" applyAlignment="1" applyProtection="1">
      <alignment wrapText="1"/>
    </xf>
    <xf numFmtId="1" fontId="4" fillId="58" borderId="7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</xf>
    <xf numFmtId="0" fontId="8" fillId="26" borderId="0" xfId="2" applyFont="1" applyFill="1" applyBorder="1" applyAlignment="1">
      <alignment wrapText="1"/>
    </xf>
    <xf numFmtId="0" fontId="8" fillId="26" borderId="0" xfId="2" applyFont="1" applyFill="1" applyAlignment="1">
      <alignment wrapText="1"/>
    </xf>
    <xf numFmtId="43" fontId="39" fillId="43" borderId="3" xfId="1" applyFont="1" applyFill="1" applyBorder="1" applyAlignment="1" applyProtection="1">
      <alignment horizontal="center" vertical="center"/>
    </xf>
    <xf numFmtId="0" fontId="8" fillId="6" borderId="9" xfId="2" applyFont="1" applyFill="1" applyBorder="1" applyAlignment="1" applyProtection="1">
      <alignment horizontal="left" wrapText="1"/>
    </xf>
    <xf numFmtId="43" fontId="4" fillId="59" borderId="3" xfId="1" applyFont="1" applyFill="1" applyBorder="1" applyAlignment="1" applyProtection="1">
      <alignment horizontal="center" vertical="center"/>
    </xf>
    <xf numFmtId="49" fontId="13" fillId="55" borderId="7" xfId="2" applyNumberFormat="1" applyFont="1" applyFill="1" applyBorder="1" applyAlignment="1" applyProtection="1">
      <alignment horizontal="center" vertical="center" wrapText="1"/>
    </xf>
    <xf numFmtId="43" fontId="4" fillId="55" borderId="12" xfId="1" applyFont="1" applyFill="1" applyBorder="1" applyAlignment="1" applyProtection="1">
      <alignment horizontal="center" vertical="center"/>
    </xf>
    <xf numFmtId="0" fontId="5" fillId="27" borderId="9" xfId="2" applyFont="1" applyFill="1" applyBorder="1" applyAlignment="1" applyProtection="1">
      <alignment horizontal="left" wrapText="1"/>
    </xf>
    <xf numFmtId="49" fontId="5" fillId="60" borderId="7" xfId="2" applyNumberFormat="1" applyFont="1" applyFill="1" applyBorder="1" applyAlignment="1" applyProtection="1">
      <alignment horizontal="center" vertical="center" wrapText="1"/>
    </xf>
    <xf numFmtId="43" fontId="4" fillId="60" borderId="12" xfId="1" applyFont="1" applyFill="1" applyBorder="1" applyAlignment="1" applyProtection="1">
      <alignment horizontal="center" vertical="center"/>
    </xf>
    <xf numFmtId="1" fontId="8" fillId="7" borderId="7" xfId="2" applyNumberFormat="1" applyFont="1" applyFill="1" applyBorder="1" applyAlignment="1" applyProtection="1">
      <alignment horizontal="center" vertical="center" wrapText="1"/>
    </xf>
    <xf numFmtId="43" fontId="16" fillId="7" borderId="12" xfId="1" applyFont="1" applyFill="1" applyBorder="1" applyAlignment="1" applyProtection="1">
      <alignment horizontal="center" vertical="center"/>
      <protection locked="0"/>
    </xf>
    <xf numFmtId="43" fontId="16" fillId="7" borderId="3" xfId="1" applyFont="1" applyFill="1" applyBorder="1" applyAlignment="1" applyProtection="1">
      <alignment horizontal="center" vertical="center"/>
      <protection locked="0"/>
    </xf>
    <xf numFmtId="49" fontId="4" fillId="61" borderId="7" xfId="2" applyNumberFormat="1" applyFont="1" applyFill="1" applyBorder="1" applyAlignment="1" applyProtection="1">
      <alignment horizontal="center" wrapText="1"/>
    </xf>
    <xf numFmtId="43" fontId="4" fillId="61" borderId="3" xfId="1" applyFont="1" applyFill="1" applyBorder="1" applyAlignment="1" applyProtection="1">
      <alignment horizontal="center" vertical="center"/>
    </xf>
    <xf numFmtId="49" fontId="4" fillId="40" borderId="13" xfId="2" applyNumberFormat="1" applyFont="1" applyFill="1" applyBorder="1" applyAlignment="1" applyProtection="1">
      <alignment horizontal="center" wrapText="1"/>
    </xf>
    <xf numFmtId="43" fontId="4" fillId="40" borderId="3" xfId="1" applyFont="1" applyFill="1" applyBorder="1" applyAlignment="1" applyProtection="1">
      <alignment horizontal="center" vertical="center"/>
    </xf>
    <xf numFmtId="0" fontId="8" fillId="42" borderId="9" xfId="2" applyFont="1" applyFill="1" applyBorder="1" applyAlignment="1" applyProtection="1">
      <alignment horizontal="left" vertical="center" wrapText="1"/>
    </xf>
    <xf numFmtId="49" fontId="4" fillId="42" borderId="13" xfId="2" applyNumberFormat="1" applyFont="1" applyFill="1" applyBorder="1" applyAlignment="1" applyProtection="1">
      <alignment horizontal="center"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0" fontId="8" fillId="47" borderId="8" xfId="2" applyFont="1" applyFill="1" applyBorder="1" applyAlignment="1" applyProtection="1">
      <alignment horizontal="left" vertical="center" wrapText="1"/>
    </xf>
    <xf numFmtId="1" fontId="4" fillId="47" borderId="13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  <protection locked="0"/>
    </xf>
    <xf numFmtId="0" fontId="5" fillId="62" borderId="8" xfId="2" applyFont="1" applyFill="1" applyBorder="1" applyAlignment="1" applyProtection="1">
      <alignment horizontal="left" vertical="center" wrapText="1"/>
    </xf>
    <xf numFmtId="1" fontId="4" fillId="62" borderId="13" xfId="2" applyNumberFormat="1" applyFont="1" applyFill="1" applyBorder="1" applyAlignment="1" applyProtection="1">
      <alignment horizontal="center" vertical="center" wrapText="1"/>
    </xf>
    <xf numFmtId="43" fontId="4" fillId="62" borderId="3" xfId="1" applyFont="1" applyFill="1" applyBorder="1" applyAlignment="1" applyProtection="1">
      <alignment horizontal="center" vertical="center"/>
      <protection locked="0"/>
    </xf>
    <xf numFmtId="43" fontId="16" fillId="22" borderId="3" xfId="1" applyFont="1" applyFill="1" applyBorder="1" applyAlignment="1" applyProtection="1">
      <alignment wrapText="1"/>
    </xf>
    <xf numFmtId="0" fontId="5" fillId="18" borderId="6" xfId="2" applyFont="1" applyFill="1" applyBorder="1" applyAlignment="1" applyProtection="1">
      <alignment horizontal="left" wrapText="1"/>
    </xf>
    <xf numFmtId="1" fontId="4" fillId="18" borderId="7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43" fontId="4" fillId="18" borderId="3" xfId="3" applyFont="1" applyFill="1" applyBorder="1" applyAlignment="1" applyProtection="1">
      <alignment horizontal="center" vertical="center"/>
    </xf>
    <xf numFmtId="43" fontId="4" fillId="18" borderId="0" xfId="3" applyFont="1" applyFill="1" applyBorder="1" applyAlignment="1" applyProtection="1">
      <alignment horizontal="center" vertical="center"/>
    </xf>
    <xf numFmtId="0" fontId="37" fillId="35" borderId="0" xfId="2" applyFont="1" applyFill="1" applyBorder="1" applyProtection="1"/>
    <xf numFmtId="0" fontId="37" fillId="35" borderId="0" xfId="2" applyFont="1" applyFill="1" applyProtection="1"/>
    <xf numFmtId="0" fontId="5" fillId="59" borderId="3" xfId="2" applyFont="1" applyFill="1" applyBorder="1" applyAlignment="1" applyProtection="1">
      <alignment horizontal="left" vertical="center" wrapText="1"/>
    </xf>
    <xf numFmtId="0" fontId="5" fillId="63" borderId="3" xfId="2" applyFont="1" applyFill="1" applyBorder="1" applyAlignment="1" applyProtection="1">
      <alignment horizontal="left" vertical="center" wrapText="1"/>
      <protection locked="0"/>
    </xf>
    <xf numFmtId="1" fontId="4" fillId="63" borderId="3" xfId="2" applyNumberFormat="1" applyFont="1" applyFill="1" applyBorder="1" applyAlignment="1" applyProtection="1">
      <alignment horizontal="center" vertical="center"/>
      <protection locked="0"/>
    </xf>
    <xf numFmtId="43" fontId="4" fillId="63" borderId="3" xfId="1" applyFont="1" applyFill="1" applyBorder="1" applyAlignment="1" applyProtection="1">
      <alignment horizontal="center" vertical="center"/>
      <protection locked="0"/>
    </xf>
    <xf numFmtId="43" fontId="4" fillId="63" borderId="3" xfId="3" applyFont="1" applyFill="1" applyBorder="1" applyAlignment="1" applyProtection="1">
      <alignment horizontal="center" vertical="center"/>
      <protection locked="0"/>
    </xf>
    <xf numFmtId="43" fontId="4" fillId="63" borderId="0" xfId="3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/>
    <xf numFmtId="0" fontId="23" fillId="0" borderId="0" xfId="2" applyFont="1" applyBorder="1"/>
    <xf numFmtId="0" fontId="23" fillId="0" borderId="0" xfId="2" applyFont="1"/>
    <xf numFmtId="0" fontId="40" fillId="64" borderId="7" xfId="0" applyFont="1" applyFill="1" applyBorder="1" applyAlignment="1" applyProtection="1">
      <alignment horizontal="center" vertical="center"/>
    </xf>
    <xf numFmtId="0" fontId="40" fillId="64" borderId="9" xfId="0" applyFont="1" applyFill="1" applyBorder="1" applyAlignment="1" applyProtection="1">
      <alignment horizontal="center" vertical="center"/>
    </xf>
    <xf numFmtId="43" fontId="41" fillId="64" borderId="9" xfId="1" applyFont="1" applyFill="1" applyBorder="1" applyAlignment="1" applyProtection="1">
      <alignment vertical="top" wrapText="1"/>
    </xf>
    <xf numFmtId="43" fontId="4" fillId="64" borderId="9" xfId="1" applyFont="1" applyFill="1" applyBorder="1" applyAlignment="1" applyProtection="1">
      <alignment horizontal="center" vertical="center" wrapText="1"/>
    </xf>
    <xf numFmtId="43" fontId="4" fillId="64" borderId="9" xfId="1" applyFont="1" applyFill="1" applyBorder="1" applyAlignment="1" applyProtection="1">
      <alignment horizontal="center" vertical="center"/>
      <protection locked="0"/>
    </xf>
    <xf numFmtId="43" fontId="41" fillId="64" borderId="9" xfId="1" applyFont="1" applyFill="1" applyBorder="1" applyAlignment="1" applyProtection="1">
      <alignment vertical="center" wrapText="1"/>
      <protection locked="0"/>
    </xf>
    <xf numFmtId="43" fontId="40" fillId="64" borderId="9" xfId="1" applyFont="1" applyFill="1" applyBorder="1" applyAlignment="1" applyProtection="1">
      <alignment vertical="center" wrapText="1"/>
      <protection locked="0"/>
    </xf>
    <xf numFmtId="168" fontId="42" fillId="0" borderId="3" xfId="0" applyNumberFormat="1" applyFont="1" applyBorder="1" applyAlignment="1" applyProtection="1">
      <alignment horizontal="center" vertical="center"/>
    </xf>
    <xf numFmtId="168" fontId="42" fillId="0" borderId="0" xfId="0" applyNumberFormat="1" applyFont="1" applyBorder="1" applyAlignment="1" applyProtection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/>
    <xf numFmtId="0" fontId="43" fillId="0" borderId="0" xfId="0" applyFont="1" applyAlignment="1"/>
    <xf numFmtId="0" fontId="14" fillId="65" borderId="7" xfId="0" applyFont="1" applyFill="1" applyBorder="1" applyAlignment="1" applyProtection="1">
      <alignment vertical="top" wrapText="1" shrinkToFit="1"/>
    </xf>
    <xf numFmtId="1" fontId="4" fillId="66" borderId="13" xfId="2" applyNumberFormat="1" applyFont="1" applyFill="1" applyBorder="1" applyAlignment="1" applyProtection="1">
      <alignment horizontal="center" vertical="center"/>
    </xf>
    <xf numFmtId="43" fontId="4" fillId="65" borderId="14" xfId="1" applyFont="1" applyFill="1" applyBorder="1" applyAlignment="1" applyProtection="1">
      <alignment horizontal="center" vertical="center" wrapText="1"/>
    </xf>
    <xf numFmtId="43" fontId="4" fillId="65" borderId="14" xfId="1" applyFont="1" applyFill="1" applyBorder="1" applyAlignment="1" applyProtection="1">
      <alignment horizontal="center" vertical="center" wrapText="1"/>
      <protection locked="0"/>
    </xf>
    <xf numFmtId="43" fontId="4" fillId="67" borderId="7" xfId="1" applyFont="1" applyFill="1" applyBorder="1" applyAlignment="1" applyProtection="1">
      <alignment horizontal="center" vertical="center" wrapText="1"/>
    </xf>
    <xf numFmtId="43" fontId="19" fillId="65" borderId="14" xfId="1" applyFont="1" applyFill="1" applyBorder="1" applyAlignment="1" applyProtection="1">
      <alignment horizontal="center" vertical="center" wrapText="1"/>
      <protection locked="0"/>
    </xf>
    <xf numFmtId="168" fontId="42" fillId="0" borderId="3" xfId="0" applyNumberFormat="1" applyFont="1" applyFill="1" applyBorder="1" applyAlignment="1" applyProtection="1">
      <alignment horizontal="center" vertical="center"/>
    </xf>
    <xf numFmtId="168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/>
    <xf numFmtId="0" fontId="43" fillId="0" borderId="0" xfId="0" applyFont="1" applyFill="1" applyBorder="1" applyAlignment="1"/>
    <xf numFmtId="0" fontId="43" fillId="0" borderId="0" xfId="0" applyFont="1" applyFill="1" applyAlignment="1"/>
    <xf numFmtId="0" fontId="14" fillId="68" borderId="7" xfId="0" applyFont="1" applyFill="1" applyBorder="1" applyAlignment="1" applyProtection="1">
      <alignment vertical="center" wrapText="1" shrinkToFit="1"/>
    </xf>
    <xf numFmtId="1" fontId="4" fillId="69" borderId="13" xfId="2" applyNumberFormat="1" applyFont="1" applyFill="1" applyBorder="1" applyAlignment="1" applyProtection="1">
      <alignment horizontal="center" vertical="center"/>
    </xf>
    <xf numFmtId="43" fontId="4" fillId="68" borderId="3" xfId="1" applyFont="1" applyFill="1" applyBorder="1" applyAlignment="1" applyProtection="1">
      <alignment horizontal="center" vertical="center" wrapText="1"/>
    </xf>
    <xf numFmtId="43" fontId="16" fillId="68" borderId="3" xfId="1" applyFont="1" applyFill="1" applyBorder="1" applyAlignment="1" applyProtection="1">
      <alignment horizontal="center" vertical="center" wrapText="1"/>
      <protection locked="0"/>
    </xf>
    <xf numFmtId="43" fontId="4" fillId="70" borderId="7" xfId="1" applyFont="1" applyFill="1" applyBorder="1" applyAlignment="1" applyProtection="1">
      <alignment horizontal="center" vertical="center" wrapText="1"/>
    </xf>
    <xf numFmtId="43" fontId="44" fillId="68" borderId="3" xfId="1" applyFont="1" applyFill="1" applyBorder="1" applyAlignment="1" applyProtection="1">
      <alignment horizontal="center" vertical="center" wrapText="1"/>
      <protection locked="0"/>
    </xf>
    <xf numFmtId="168" fontId="45" fillId="0" borderId="3" xfId="0" applyNumberFormat="1" applyFont="1" applyFill="1" applyBorder="1" applyAlignment="1" applyProtection="1">
      <alignment horizontal="center" vertical="center"/>
    </xf>
    <xf numFmtId="168" fontId="45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71" borderId="7" xfId="0" applyFont="1" applyFill="1" applyBorder="1" applyAlignment="1" applyProtection="1">
      <alignment vertical="center" wrapText="1" shrinkToFit="1"/>
    </xf>
    <xf numFmtId="1" fontId="4" fillId="72" borderId="13" xfId="2" applyNumberFormat="1" applyFont="1" applyFill="1" applyBorder="1" applyAlignment="1" applyProtection="1">
      <alignment horizontal="center" vertical="center"/>
    </xf>
    <xf numFmtId="43" fontId="4" fillId="71" borderId="3" xfId="1" applyFont="1" applyFill="1" applyBorder="1" applyAlignment="1" applyProtection="1">
      <alignment horizontal="center" vertical="center" wrapText="1"/>
    </xf>
    <xf numFmtId="43" fontId="16" fillId="71" borderId="3" xfId="1" applyFont="1" applyFill="1" applyBorder="1" applyAlignment="1" applyProtection="1">
      <alignment horizontal="center" vertical="center" wrapText="1"/>
      <protection locked="0"/>
    </xf>
    <xf numFmtId="43" fontId="4" fillId="73" borderId="7" xfId="1" applyFont="1" applyFill="1" applyBorder="1" applyAlignment="1" applyProtection="1">
      <alignment horizontal="center" vertical="center" wrapText="1"/>
    </xf>
    <xf numFmtId="43" fontId="44" fillId="71" borderId="3" xfId="1" applyFont="1" applyFill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 applyProtection="1">
      <alignment vertical="top" wrapText="1" shrinkToFit="1"/>
    </xf>
    <xf numFmtId="43" fontId="4" fillId="0" borderId="3" xfId="1" applyFont="1" applyBorder="1" applyAlignment="1" applyProtection="1">
      <alignment horizontal="center" vertical="center" wrapText="1"/>
    </xf>
    <xf numFmtId="43" fontId="16" fillId="0" borderId="3" xfId="1" applyFont="1" applyBorder="1" applyAlignment="1" applyProtection="1">
      <alignment horizontal="center" vertical="center" wrapText="1"/>
      <protection locked="0"/>
    </xf>
    <xf numFmtId="43" fontId="44" fillId="0" borderId="3" xfId="1" applyFont="1" applyBorder="1" applyAlignment="1" applyProtection="1">
      <alignment horizontal="center" vertical="center" wrapText="1"/>
      <protection locked="0"/>
    </xf>
    <xf numFmtId="0" fontId="14" fillId="65" borderId="7" xfId="0" applyFont="1" applyFill="1" applyBorder="1" applyAlignment="1" applyProtection="1">
      <alignment vertical="center" wrapText="1" shrinkToFit="1"/>
    </xf>
    <xf numFmtId="43" fontId="4" fillId="65" borderId="3" xfId="1" applyFont="1" applyFill="1" applyBorder="1" applyAlignment="1" applyProtection="1">
      <alignment horizontal="center" vertical="center" wrapText="1"/>
      <protection locked="0"/>
    </xf>
    <xf numFmtId="43" fontId="16" fillId="65" borderId="3" xfId="1" applyFont="1" applyFill="1" applyBorder="1" applyAlignment="1" applyProtection="1">
      <alignment horizontal="center" vertical="center" wrapText="1"/>
      <protection locked="0"/>
    </xf>
    <xf numFmtId="43" fontId="44" fillId="65" borderId="3" xfId="1" applyFont="1" applyFill="1" applyBorder="1" applyAlignment="1" applyProtection="1">
      <alignment horizontal="center" vertical="center" wrapText="1"/>
      <protection locked="0"/>
    </xf>
    <xf numFmtId="43" fontId="4" fillId="68" borderId="3" xfId="1" applyFont="1" applyFill="1" applyBorder="1" applyAlignment="1" applyProtection="1">
      <alignment horizontal="center" vertical="center" wrapText="1"/>
      <protection locked="0"/>
    </xf>
    <xf numFmtId="43" fontId="4" fillId="71" borderId="3" xfId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top" wrapText="1" shrinkToFit="1"/>
    </xf>
    <xf numFmtId="43" fontId="16" fillId="0" borderId="3" xfId="1" applyFont="1" applyFill="1" applyBorder="1" applyAlignment="1" applyProtection="1">
      <alignment horizontal="center" vertical="center" wrapText="1"/>
      <protection locked="0"/>
    </xf>
    <xf numFmtId="43" fontId="44" fillId="0" borderId="3" xfId="1" applyFont="1" applyFill="1" applyBorder="1" applyAlignment="1" applyProtection="1">
      <alignment horizontal="center" vertical="center" wrapText="1"/>
      <protection locked="0"/>
    </xf>
    <xf numFmtId="43" fontId="4" fillId="74" borderId="3" xfId="1" applyFont="1" applyFill="1" applyBorder="1" applyAlignment="1" applyProtection="1">
      <alignment horizontal="center" vertical="center" wrapText="1"/>
    </xf>
    <xf numFmtId="43" fontId="16" fillId="74" borderId="3" xfId="1" applyFont="1" applyFill="1" applyBorder="1" applyAlignment="1" applyProtection="1">
      <alignment horizontal="center" vertical="center" wrapText="1"/>
      <protection locked="0"/>
    </xf>
    <xf numFmtId="43" fontId="44" fillId="74" borderId="3" xfId="1" applyFont="1" applyFill="1" applyBorder="1" applyAlignment="1" applyProtection="1">
      <alignment horizontal="center" vertical="center" wrapText="1"/>
      <protection locked="0"/>
    </xf>
    <xf numFmtId="43" fontId="16" fillId="75" borderId="3" xfId="1" applyFont="1" applyFill="1" applyBorder="1" applyAlignment="1" applyProtection="1">
      <alignment horizontal="center" vertical="center" wrapText="1"/>
      <protection locked="0"/>
    </xf>
    <xf numFmtId="43" fontId="44" fillId="75" borderId="3" xfId="1" applyFont="1" applyFill="1" applyBorder="1" applyAlignment="1" applyProtection="1">
      <alignment horizontal="center" vertical="center" wrapText="1"/>
      <protection locked="0"/>
    </xf>
    <xf numFmtId="0" fontId="14" fillId="71" borderId="7" xfId="0" applyFont="1" applyFill="1" applyBorder="1" applyAlignment="1" applyProtection="1">
      <alignment vertical="center" shrinkToFit="1"/>
    </xf>
    <xf numFmtId="43" fontId="4" fillId="76" borderId="3" xfId="1" applyFont="1" applyFill="1" applyBorder="1" applyAlignment="1" applyProtection="1">
      <alignment horizontal="center" vertical="center" wrapText="1"/>
    </xf>
    <xf numFmtId="43" fontId="16" fillId="76" borderId="3" xfId="1" applyFont="1" applyFill="1" applyBorder="1" applyAlignment="1" applyProtection="1">
      <alignment horizontal="center" vertical="center" wrapText="1"/>
      <protection locked="0"/>
    </xf>
    <xf numFmtId="43" fontId="44" fillId="76" borderId="3" xfId="1" applyFont="1" applyFill="1" applyBorder="1" applyAlignment="1" applyProtection="1">
      <alignment horizontal="center" vertical="center" wrapText="1"/>
      <protection locked="0"/>
    </xf>
    <xf numFmtId="0" fontId="8" fillId="0" borderId="3" xfId="5" applyNumberFormat="1" applyFont="1" applyFill="1" applyBorder="1" applyAlignment="1" applyProtection="1">
      <alignment horizontal="left" vertical="center" wrapText="1" shrinkToFit="1"/>
    </xf>
    <xf numFmtId="168" fontId="40" fillId="68" borderId="3" xfId="0" applyNumberFormat="1" applyFont="1" applyFill="1" applyBorder="1" applyAlignment="1" applyProtection="1">
      <alignment horizontal="center" vertical="center" wrapText="1"/>
    </xf>
    <xf numFmtId="168" fontId="40" fillId="68" borderId="0" xfId="0" applyNumberFormat="1" applyFont="1" applyFill="1" applyBorder="1" applyAlignment="1" applyProtection="1">
      <alignment horizontal="center" vertical="center" wrapText="1"/>
    </xf>
    <xf numFmtId="43" fontId="4" fillId="76" borderId="3" xfId="1" applyFont="1" applyFill="1" applyBorder="1" applyAlignment="1" applyProtection="1">
      <alignment horizontal="center" vertical="center" wrapText="1"/>
      <protection locked="0"/>
    </xf>
    <xf numFmtId="43" fontId="4" fillId="77" borderId="3" xfId="1" applyFont="1" applyFill="1" applyBorder="1" applyAlignment="1" applyProtection="1">
      <alignment horizontal="center" vertical="center" wrapText="1"/>
      <protection locked="0"/>
    </xf>
    <xf numFmtId="43" fontId="16" fillId="77" borderId="3" xfId="1" applyFont="1" applyFill="1" applyBorder="1" applyAlignment="1" applyProtection="1">
      <alignment horizontal="center" vertical="center" wrapText="1"/>
      <protection locked="0"/>
    </xf>
    <xf numFmtId="43" fontId="44" fillId="77" borderId="3" xfId="1" applyFont="1" applyFill="1" applyBorder="1" applyAlignment="1" applyProtection="1">
      <alignment horizontal="center" vertical="center" wrapText="1"/>
      <protection locked="0"/>
    </xf>
    <xf numFmtId="1" fontId="4" fillId="47" borderId="3" xfId="2" applyNumberFormat="1" applyFont="1" applyFill="1" applyBorder="1" applyAlignment="1" applyProtection="1">
      <alignment horizontal="center" vertical="center"/>
    </xf>
    <xf numFmtId="0" fontId="5" fillId="78" borderId="3" xfId="5" applyNumberFormat="1" applyFont="1" applyFill="1" applyBorder="1" applyAlignment="1" applyProtection="1">
      <alignment vertical="center" wrapText="1" shrinkToFit="1"/>
    </xf>
    <xf numFmtId="0" fontId="4" fillId="78" borderId="3" xfId="5" applyNumberFormat="1" applyFont="1" applyFill="1" applyBorder="1" applyAlignment="1" applyProtection="1">
      <alignment vertical="center" wrapText="1"/>
    </xf>
    <xf numFmtId="43" fontId="4" fillId="78" borderId="3" xfId="1" applyFont="1" applyFill="1" applyBorder="1" applyAlignment="1" applyProtection="1">
      <alignment vertical="center" wrapText="1"/>
    </xf>
    <xf numFmtId="43" fontId="4" fillId="79" borderId="3" xfId="1" applyFont="1" applyFill="1" applyBorder="1" applyAlignment="1" applyProtection="1">
      <alignment horizontal="center" vertical="center" wrapText="1"/>
    </xf>
    <xf numFmtId="43" fontId="4" fillId="79" borderId="3" xfId="1" applyFont="1" applyFill="1" applyBorder="1" applyAlignment="1" applyProtection="1">
      <alignment horizontal="center" vertical="center" wrapText="1"/>
      <protection locked="0"/>
    </xf>
    <xf numFmtId="43" fontId="4" fillId="80" borderId="7" xfId="1" applyFont="1" applyFill="1" applyBorder="1" applyAlignment="1" applyProtection="1">
      <alignment horizontal="center" vertical="center" wrapText="1"/>
    </xf>
    <xf numFmtId="43" fontId="19" fillId="79" borderId="3" xfId="1" applyFont="1" applyFill="1" applyBorder="1" applyAlignment="1" applyProtection="1">
      <alignment horizontal="center" vertical="center" wrapText="1"/>
      <protection locked="0"/>
    </xf>
    <xf numFmtId="0" fontId="5" fillId="2" borderId="0" xfId="5" applyNumberFormat="1" applyFont="1" applyFill="1" applyBorder="1" applyAlignment="1" applyProtection="1">
      <alignment vertical="center" wrapText="1" shrinkToFit="1"/>
    </xf>
    <xf numFmtId="0" fontId="4" fillId="2" borderId="0" xfId="5" applyNumberFormat="1" applyFont="1" applyFill="1" applyBorder="1" applyAlignment="1" applyProtection="1">
      <alignment vertical="center" wrapText="1"/>
    </xf>
    <xf numFmtId="43" fontId="4" fillId="81" borderId="0" xfId="1" applyFont="1" applyFill="1" applyBorder="1" applyAlignment="1" applyProtection="1">
      <alignment horizontal="center" vertical="center" wrapText="1"/>
    </xf>
    <xf numFmtId="43" fontId="4" fillId="81" borderId="0" xfId="1" applyFont="1" applyFill="1" applyBorder="1" applyAlignment="1" applyProtection="1">
      <alignment horizontal="center" vertical="center" wrapText="1"/>
      <protection locked="0"/>
    </xf>
    <xf numFmtId="43" fontId="19" fillId="81" borderId="0" xfId="1" applyFont="1" applyFill="1" applyBorder="1" applyAlignment="1" applyProtection="1">
      <alignment horizontal="center" vertical="center" wrapText="1"/>
      <protection locked="0"/>
    </xf>
    <xf numFmtId="43" fontId="19" fillId="81" borderId="0" xfId="1" applyFont="1" applyFill="1" applyBorder="1" applyAlignment="1" applyProtection="1">
      <alignment horizontal="center" vertical="center" wrapText="1"/>
    </xf>
    <xf numFmtId="168" fontId="45" fillId="2" borderId="0" xfId="0" applyNumberFormat="1" applyFont="1" applyFill="1" applyBorder="1" applyAlignment="1" applyProtection="1">
      <alignment horizontal="center" vertical="center"/>
    </xf>
    <xf numFmtId="0" fontId="45" fillId="2" borderId="0" xfId="0" applyFont="1" applyFill="1" applyBorder="1"/>
    <xf numFmtId="0" fontId="0" fillId="2" borderId="0" xfId="0" applyFont="1" applyFill="1" applyBorder="1" applyAlignment="1"/>
    <xf numFmtId="0" fontId="8" fillId="2" borderId="0" xfId="0" applyFont="1" applyFill="1"/>
    <xf numFmtId="0" fontId="4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0" xfId="2" applyFill="1"/>
    <xf numFmtId="0" fontId="2" fillId="2" borderId="0" xfId="2" applyFont="1" applyFill="1"/>
    <xf numFmtId="0" fontId="8" fillId="2" borderId="3" xfId="0" applyFont="1" applyFill="1" applyBorder="1"/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5" borderId="3" xfId="0" applyFont="1" applyFill="1" applyBorder="1"/>
    <xf numFmtId="43" fontId="8" fillId="5" borderId="3" xfId="0" applyNumberFormat="1" applyFont="1" applyFill="1" applyBorder="1" applyAlignment="1">
      <alignment horizontal="left"/>
    </xf>
    <xf numFmtId="0" fontId="8" fillId="5" borderId="3" xfId="0" applyFont="1" applyFill="1" applyBorder="1" applyAlignment="1">
      <alignment horizontal="center"/>
    </xf>
    <xf numFmtId="43" fontId="48" fillId="5" borderId="3" xfId="0" applyNumberFormat="1" applyFont="1" applyFill="1" applyBorder="1"/>
    <xf numFmtId="43" fontId="8" fillId="5" borderId="3" xfId="0" applyNumberFormat="1" applyFont="1" applyFill="1" applyBorder="1"/>
    <xf numFmtId="0" fontId="8" fillId="5" borderId="0" xfId="0" applyFont="1" applyFill="1" applyBorder="1"/>
    <xf numFmtId="0" fontId="2" fillId="5" borderId="0" xfId="2" applyFill="1" applyBorder="1"/>
    <xf numFmtId="0" fontId="2" fillId="5" borderId="0" xfId="2" applyFill="1"/>
    <xf numFmtId="0" fontId="2" fillId="5" borderId="0" xfId="2" applyFont="1" applyFill="1"/>
    <xf numFmtId="43" fontId="8" fillId="2" borderId="3" xfId="0" applyNumberFormat="1" applyFont="1" applyFill="1" applyBorder="1"/>
    <xf numFmtId="43" fontId="8" fillId="2" borderId="3" xfId="0" applyNumberFormat="1" applyFont="1" applyFill="1" applyBorder="1" applyAlignment="1">
      <alignment horizontal="left"/>
    </xf>
    <xf numFmtId="43" fontId="48" fillId="2" borderId="3" xfId="0" applyNumberFormat="1" applyFont="1" applyFill="1" applyBorder="1"/>
    <xf numFmtId="0" fontId="5" fillId="2" borderId="3" xfId="0" applyFont="1" applyFill="1" applyBorder="1"/>
    <xf numFmtId="43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43" fontId="5" fillId="2" borderId="3" xfId="0" applyNumberFormat="1" applyFont="1" applyFill="1" applyBorder="1"/>
    <xf numFmtId="43" fontId="49" fillId="2" borderId="3" xfId="0" applyNumberFormat="1" applyFont="1" applyFill="1" applyBorder="1"/>
    <xf numFmtId="0" fontId="5" fillId="5" borderId="3" xfId="0" applyFont="1" applyFill="1" applyBorder="1"/>
    <xf numFmtId="43" fontId="5" fillId="5" borderId="3" xfId="0" applyNumberFormat="1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43" fontId="5" fillId="5" borderId="3" xfId="0" applyNumberFormat="1" applyFont="1" applyFill="1" applyBorder="1"/>
    <xf numFmtId="43" fontId="49" fillId="11" borderId="3" xfId="0" applyNumberFormat="1" applyFont="1" applyFill="1" applyBorder="1"/>
    <xf numFmtId="0" fontId="5" fillId="2" borderId="0" xfId="0" applyFont="1" applyFill="1"/>
    <xf numFmtId="43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50" fillId="2" borderId="3" xfId="0" applyFont="1" applyFill="1" applyBorder="1" applyAlignment="1">
      <alignment horizontal="center"/>
    </xf>
    <xf numFmtId="0" fontId="2" fillId="2" borderId="0" xfId="2" applyFont="1" applyFill="1" applyBorder="1"/>
    <xf numFmtId="0" fontId="2" fillId="0" borderId="0" xfId="2" applyFont="1" applyBorder="1"/>
    <xf numFmtId="0" fontId="8" fillId="0" borderId="0" xfId="0" applyFont="1"/>
    <xf numFmtId="0" fontId="2" fillId="5" borderId="0" xfId="2" applyFont="1" applyFill="1" applyBorder="1"/>
    <xf numFmtId="43" fontId="2" fillId="0" borderId="0" xfId="3" applyFont="1"/>
    <xf numFmtId="43" fontId="5" fillId="2" borderId="3" xfId="1" applyFont="1" applyFill="1" applyBorder="1"/>
    <xf numFmtId="43" fontId="5" fillId="5" borderId="15" xfId="0" applyNumberFormat="1" applyFont="1" applyFill="1" applyBorder="1"/>
    <xf numFmtId="43" fontId="8" fillId="21" borderId="16" xfId="0" applyNumberFormat="1" applyFont="1" applyFill="1" applyBorder="1"/>
    <xf numFmtId="0" fontId="2" fillId="0" borderId="0" xfId="2" applyFont="1" applyBorder="1" applyAlignment="1" applyProtection="1">
      <alignment horizontal="left"/>
      <protection locked="0"/>
    </xf>
    <xf numFmtId="0" fontId="23" fillId="0" borderId="0" xfId="2" applyFont="1" applyBorder="1" applyAlignment="1" applyProtection="1">
      <alignment horizontal="center"/>
      <protection locked="0"/>
    </xf>
    <xf numFmtId="43" fontId="37" fillId="82" borderId="0" xfId="3" applyFont="1" applyFill="1" applyBorder="1" applyAlignment="1" applyProtection="1">
      <alignment horizontal="center"/>
      <protection locked="0"/>
    </xf>
    <xf numFmtId="0" fontId="35" fillId="2" borderId="0" xfId="2" applyFont="1" applyFill="1" applyProtection="1"/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4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88;&#1077;&#1085;&#1086;&#1089;/&#1069;&#1082;&#1086;&#1085;&#1086;&#1089;&#1084;&#1080;&#1089;&#1090;&#1099;/2024/&#1064;&#1050;&#1054;&#1051;&#1067;%202024/&#1072;&#1085;&#1072;&#1083;&#1080;&#1079;%202024/&#1072;&#1085;&#1072;&#1083;&#1080;&#1079;%20&#1085;&#1072;%2001.09.2024/&#1040;&#1053;&#1040;&#1051;&#1048;&#1047;%20&#1056;&#1040;&#1057;&#1061;&#1054;&#1044;&#1054;&#1042;&#1040;&#1053;&#1048;&#1071;%20&#1041;&#1070;&#1044;&#1046;&#1045;&#1058;&#1053;&#1067;&#1061;%20&#1057;&#1056;&#1045;&#1044;&#1057;&#1058;&#1042;%20&#1085;&#1072;%2001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без НРО"/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+сад"/>
      <sheetName val="СШ 18 (2)"/>
      <sheetName val="НРО"/>
      <sheetName val="Лист2"/>
      <sheetName val="Свод Планы школы "/>
      <sheetName val="Свод Касса школы  "/>
      <sheetName val="Лист1"/>
      <sheetName val="исполнение"/>
    </sheetNames>
    <sheetDataSet>
      <sheetData sheetId="0">
        <row r="2">
          <cell r="B2" t="str">
            <v xml:space="preserve">Информация о распределении бюджетных средств на 01.09.2024 года </v>
          </cell>
        </row>
      </sheetData>
      <sheetData sheetId="1">
        <row r="17">
          <cell r="B17" t="str">
            <v>2024 год</v>
          </cell>
        </row>
        <row r="62">
          <cell r="B62" t="str">
            <v>2024 год</v>
          </cell>
        </row>
        <row r="262">
          <cell r="G262" t="str">
            <v>2023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H604"/>
  <sheetViews>
    <sheetView tabSelected="1" view="pageBreakPreview" zoomScale="62" zoomScaleNormal="62" zoomScaleSheetLayoutView="62" zoomScalePageLayoutView="70" workbookViewId="0">
      <selection activeCell="O12" sqref="O12"/>
    </sheetView>
  </sheetViews>
  <sheetFormatPr defaultColWidth="9.140625" defaultRowHeight="15" x14ac:dyDescent="0.25"/>
  <cols>
    <col min="1" max="1" width="69.5703125" style="688" customWidth="1"/>
    <col min="2" max="2" width="23.42578125" style="689" customWidth="1"/>
    <col min="3" max="3" width="25.140625" style="690" customWidth="1"/>
    <col min="4" max="4" width="26" style="691" customWidth="1"/>
    <col min="5" max="6" width="25" style="691" customWidth="1"/>
    <col min="7" max="7" width="24.7109375" style="691" customWidth="1"/>
    <col min="8" max="8" width="23.140625" style="691" customWidth="1"/>
    <col min="9" max="9" width="23.28515625" style="232" customWidth="1"/>
    <col min="10" max="10" width="20.5703125" style="232" customWidth="1"/>
    <col min="11" max="11" width="19.28515625" style="231" customWidth="1"/>
    <col min="12" max="12" width="23.42578125" style="231" customWidth="1"/>
    <col min="13" max="13" width="22" style="231" customWidth="1"/>
    <col min="14" max="14" width="17.7109375" style="231" customWidth="1"/>
    <col min="15" max="15" width="19.140625" style="231" customWidth="1"/>
    <col min="16" max="16" width="19.140625" style="231" hidden="1" customWidth="1"/>
    <col min="17" max="17" width="22.28515625" style="231" customWidth="1"/>
    <col min="18" max="23" width="9.140625" style="231"/>
    <col min="24" max="52" width="9.140625" style="680"/>
    <col min="53" max="54" width="9.140625" style="681"/>
    <col min="55" max="961" width="9.140625" style="8"/>
    <col min="962" max="16384" width="9.140625" style="7"/>
  </cols>
  <sheetData>
    <row r="1" spans="1:961" ht="77.2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6"/>
      <c r="BB1" s="6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</row>
    <row r="2" spans="1:961" ht="18.75" customHeight="1" thickBot="1" x14ac:dyDescent="0.3">
      <c r="A2" s="1"/>
      <c r="B2" s="9" t="str">
        <f>'[1]Свод школы без НРО'!B2:H2</f>
        <v xml:space="preserve">Информация о распределении бюджетных средств на 01.09.2024 года </v>
      </c>
      <c r="C2" s="9"/>
      <c r="D2" s="9"/>
      <c r="E2" s="9"/>
      <c r="F2" s="9"/>
      <c r="G2" s="9"/>
      <c r="H2" s="9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</row>
    <row r="3" spans="1:961" s="18" customFormat="1" ht="69.75" customHeight="1" x14ac:dyDescent="0.25">
      <c r="A3" s="10" t="s">
        <v>1</v>
      </c>
      <c r="B3" s="11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4</v>
      </c>
      <c r="I3" s="13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7"/>
      <c r="BB3" s="17"/>
    </row>
    <row r="4" spans="1:961" s="27" customFormat="1" ht="14.25" customHeight="1" x14ac:dyDescent="0.25">
      <c r="A4" s="19">
        <v>1</v>
      </c>
      <c r="B4" s="20">
        <v>2</v>
      </c>
      <c r="C4" s="21">
        <v>3</v>
      </c>
      <c r="D4" s="22"/>
      <c r="E4" s="22"/>
      <c r="F4" s="22"/>
      <c r="G4" s="22"/>
      <c r="H4" s="22"/>
      <c r="I4" s="22"/>
      <c r="J4" s="23"/>
      <c r="K4" s="24"/>
      <c r="L4" s="23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6"/>
      <c r="BB4" s="26"/>
    </row>
    <row r="5" spans="1:961" s="34" customFormat="1" ht="21.75" customHeight="1" x14ac:dyDescent="0.25">
      <c r="A5" s="28" t="s">
        <v>13</v>
      </c>
      <c r="B5" s="28"/>
      <c r="C5" s="29">
        <f>C61+C73+C261</f>
        <v>54589110.729999997</v>
      </c>
      <c r="D5" s="29">
        <f>D61+D73+D261</f>
        <v>31980275.210000001</v>
      </c>
      <c r="E5" s="29">
        <f>E61+E73+E261</f>
        <v>22608835.52</v>
      </c>
      <c r="F5" s="29">
        <f>D5/C5*100</f>
        <v>58.583616370260671</v>
      </c>
      <c r="G5" s="29">
        <f>G61+G73+G261</f>
        <v>36081596.82</v>
      </c>
      <c r="H5" s="29">
        <f>H61+H73+H261</f>
        <v>31980275.210000001</v>
      </c>
      <c r="I5" s="30">
        <f>H5/G5*100</f>
        <v>88.633203706420659</v>
      </c>
      <c r="J5" s="31">
        <f t="shared" ref="J5:J11" si="0">G5-H5</f>
        <v>4101321.6099999994</v>
      </c>
      <c r="K5" s="24">
        <f t="shared" ref="K5:K11" si="1">C5</f>
        <v>54589110.729999997</v>
      </c>
      <c r="L5" s="31"/>
      <c r="M5" s="24">
        <f>K5-L5</f>
        <v>54589110.729999997</v>
      </c>
      <c r="N5" s="32">
        <f>C5-D5</f>
        <v>22608835.519999996</v>
      </c>
      <c r="O5" s="32">
        <f>E5-N5</f>
        <v>0</v>
      </c>
      <c r="P5" s="3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AJY5" s="35"/>
    </row>
    <row r="6" spans="1:961" s="42" customFormat="1" ht="21.75" customHeight="1" x14ac:dyDescent="0.25">
      <c r="A6" s="36" t="s">
        <v>14</v>
      </c>
      <c r="B6" s="36"/>
      <c r="C6" s="37">
        <f>C49+C178</f>
        <v>46743382</v>
      </c>
      <c r="D6" s="37">
        <f>D49+D178</f>
        <v>28498830.440000001</v>
      </c>
      <c r="E6" s="37">
        <f>E49+E178</f>
        <v>18244551.559999999</v>
      </c>
      <c r="F6" s="37">
        <f t="shared" ref="F6:F16" si="2">D6/C6*100</f>
        <v>60.968695932185653</v>
      </c>
      <c r="G6" s="37">
        <f>G49+G178</f>
        <v>31918083</v>
      </c>
      <c r="H6" s="37">
        <f>H49+H178</f>
        <v>28498830.440000001</v>
      </c>
      <c r="I6" s="38">
        <f t="shared" ref="I6:I15" si="3">H6/G6*100</f>
        <v>89.287412530382852</v>
      </c>
      <c r="J6" s="31">
        <f t="shared" si="0"/>
        <v>3419252.5599999987</v>
      </c>
      <c r="K6" s="24">
        <f t="shared" si="1"/>
        <v>46743382</v>
      </c>
      <c r="L6" s="39"/>
      <c r="M6" s="24">
        <f t="shared" ref="M6:M69" si="4">K6-L6</f>
        <v>46743382</v>
      </c>
      <c r="N6" s="40"/>
      <c r="O6" s="40"/>
      <c r="P6" s="40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AJY6" s="43"/>
    </row>
    <row r="7" spans="1:961" s="51" customFormat="1" ht="21.75" customHeight="1" x14ac:dyDescent="0.25">
      <c r="A7" s="44" t="s">
        <v>15</v>
      </c>
      <c r="B7" s="44"/>
      <c r="C7" s="45">
        <f>C8+C11+C16</f>
        <v>7845728.7300000004</v>
      </c>
      <c r="D7" s="45">
        <f>D8+D11+D16</f>
        <v>3481444.77</v>
      </c>
      <c r="E7" s="46">
        <f>E8+E11+E16</f>
        <v>4364283.96</v>
      </c>
      <c r="F7" s="46">
        <f t="shared" si="2"/>
        <v>44.373759147290833</v>
      </c>
      <c r="G7" s="46">
        <f>G8+G11+G16</f>
        <v>4163513.82</v>
      </c>
      <c r="H7" s="46">
        <f>H8+H11+H16</f>
        <v>3481444.77</v>
      </c>
      <c r="I7" s="47">
        <f t="shared" si="3"/>
        <v>83.617946775543544</v>
      </c>
      <c r="J7" s="31">
        <f t="shared" si="0"/>
        <v>682069.04999999981</v>
      </c>
      <c r="K7" s="24">
        <f t="shared" si="1"/>
        <v>7845728.7300000004</v>
      </c>
      <c r="L7" s="48"/>
      <c r="M7" s="24">
        <f t="shared" si="4"/>
        <v>7845728.7300000004</v>
      </c>
      <c r="N7" s="49"/>
      <c r="O7" s="49"/>
      <c r="P7" s="49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AJY7" s="52"/>
    </row>
    <row r="8" spans="1:961" s="58" customFormat="1" ht="21.75" customHeight="1" x14ac:dyDescent="0.25">
      <c r="A8" s="53" t="s">
        <v>16</v>
      </c>
      <c r="B8" s="53"/>
      <c r="C8" s="54">
        <f t="shared" ref="C8:H8" si="5">C73</f>
        <v>7305024.8300000001</v>
      </c>
      <c r="D8" s="54">
        <f t="shared" si="5"/>
        <v>3333240.87</v>
      </c>
      <c r="E8" s="46">
        <f t="shared" si="5"/>
        <v>3971783.96</v>
      </c>
      <c r="F8" s="46">
        <f t="shared" si="2"/>
        <v>45.629425601829197</v>
      </c>
      <c r="G8" s="46">
        <f t="shared" si="5"/>
        <v>4015309.92</v>
      </c>
      <c r="H8" s="46">
        <f t="shared" si="5"/>
        <v>3333240.87</v>
      </c>
      <c r="I8" s="47">
        <f t="shared" si="3"/>
        <v>83.013290042627659</v>
      </c>
      <c r="J8" s="31">
        <f t="shared" si="0"/>
        <v>682069.04999999981</v>
      </c>
      <c r="K8" s="24">
        <f t="shared" si="1"/>
        <v>7305024.8300000001</v>
      </c>
      <c r="L8" s="55"/>
      <c r="M8" s="24">
        <f t="shared" si="4"/>
        <v>7305024.8300000001</v>
      </c>
      <c r="N8" s="56"/>
      <c r="O8" s="56"/>
      <c r="P8" s="56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57"/>
      <c r="BB8" s="57"/>
      <c r="AJY8" s="59"/>
    </row>
    <row r="9" spans="1:961" s="34" customFormat="1" ht="21.75" customHeight="1" x14ac:dyDescent="0.25">
      <c r="A9" s="28" t="s">
        <v>17</v>
      </c>
      <c r="B9" s="28"/>
      <c r="C9" s="29">
        <f>C10+C11</f>
        <v>40178158</v>
      </c>
      <c r="D9" s="29">
        <f>D10+D11</f>
        <v>25913215.670000002</v>
      </c>
      <c r="E9" s="29">
        <f>E10+E11</f>
        <v>14264942.329999998</v>
      </c>
      <c r="F9" s="29">
        <f t="shared" si="2"/>
        <v>64.495778203669772</v>
      </c>
      <c r="G9" s="29">
        <f>G10+G11</f>
        <v>27555094</v>
      </c>
      <c r="H9" s="29">
        <f>H10+H11</f>
        <v>25913215.670000002</v>
      </c>
      <c r="I9" s="30">
        <f t="shared" si="3"/>
        <v>94.041470771248328</v>
      </c>
      <c r="J9" s="31">
        <f t="shared" si="0"/>
        <v>1641878.3299999982</v>
      </c>
      <c r="K9" s="24">
        <f t="shared" si="1"/>
        <v>40178158</v>
      </c>
      <c r="L9" s="31"/>
      <c r="M9" s="24">
        <f t="shared" si="4"/>
        <v>40178158</v>
      </c>
      <c r="N9" s="32"/>
      <c r="O9" s="32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AJY9" s="35"/>
    </row>
    <row r="10" spans="1:961" s="42" customFormat="1" ht="21.75" customHeight="1" x14ac:dyDescent="0.25">
      <c r="A10" s="36" t="s">
        <v>18</v>
      </c>
      <c r="B10" s="36"/>
      <c r="C10" s="37">
        <f>C49</f>
        <v>40178158</v>
      </c>
      <c r="D10" s="37">
        <f>D49</f>
        <v>25913215.670000002</v>
      </c>
      <c r="E10" s="37">
        <f>E49</f>
        <v>14264942.329999998</v>
      </c>
      <c r="F10" s="37">
        <f t="shared" si="2"/>
        <v>64.495778203669772</v>
      </c>
      <c r="G10" s="37">
        <f>G49</f>
        <v>27555094</v>
      </c>
      <c r="H10" s="37">
        <f>H49</f>
        <v>25913215.670000002</v>
      </c>
      <c r="I10" s="38">
        <f t="shared" si="3"/>
        <v>94.041470771248328</v>
      </c>
      <c r="J10" s="31">
        <f t="shared" si="0"/>
        <v>1641878.3299999982</v>
      </c>
      <c r="K10" s="24">
        <f t="shared" si="1"/>
        <v>40178158</v>
      </c>
      <c r="L10" s="39"/>
      <c r="M10" s="24">
        <f t="shared" si="4"/>
        <v>40178158</v>
      </c>
      <c r="N10" s="40"/>
      <c r="O10" s="40"/>
      <c r="P10" s="40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AJY10" s="43"/>
    </row>
    <row r="11" spans="1:961" s="58" customFormat="1" ht="21.75" customHeight="1" x14ac:dyDescent="0.25">
      <c r="A11" s="60" t="s">
        <v>15</v>
      </c>
      <c r="B11" s="60"/>
      <c r="C11" s="54">
        <f>C60</f>
        <v>0</v>
      </c>
      <c r="D11" s="54">
        <f>D60</f>
        <v>0</v>
      </c>
      <c r="E11" s="46">
        <f>E60</f>
        <v>0</v>
      </c>
      <c r="F11" s="61" t="e">
        <f t="shared" si="2"/>
        <v>#DIV/0!</v>
      </c>
      <c r="G11" s="46">
        <f>G60</f>
        <v>0</v>
      </c>
      <c r="H11" s="46">
        <f>H60</f>
        <v>0</v>
      </c>
      <c r="I11" s="47" t="e">
        <f t="shared" si="3"/>
        <v>#DIV/0!</v>
      </c>
      <c r="J11" s="31">
        <f t="shared" si="0"/>
        <v>0</v>
      </c>
      <c r="K11" s="24">
        <f t="shared" si="1"/>
        <v>0</v>
      </c>
      <c r="L11" s="55"/>
      <c r="M11" s="24">
        <f t="shared" si="4"/>
        <v>0</v>
      </c>
      <c r="N11" s="56">
        <f>C11-D11</f>
        <v>0</v>
      </c>
      <c r="O11" s="56"/>
      <c r="P11" s="56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57"/>
      <c r="BB11" s="57"/>
      <c r="AJY11" s="59"/>
    </row>
    <row r="12" spans="1:961" s="58" customFormat="1" ht="82.5" customHeight="1" x14ac:dyDescent="0.25">
      <c r="A12" s="62" t="s">
        <v>19</v>
      </c>
      <c r="B12" s="60"/>
      <c r="C12" s="54">
        <f>C248</f>
        <v>0</v>
      </c>
      <c r="D12" s="54">
        <f>D248</f>
        <v>0</v>
      </c>
      <c r="E12" s="46">
        <f>E248</f>
        <v>0</v>
      </c>
      <c r="F12" s="61" t="e">
        <f t="shared" si="2"/>
        <v>#DIV/0!</v>
      </c>
      <c r="G12" s="54">
        <f>G248</f>
        <v>0</v>
      </c>
      <c r="H12" s="54">
        <f>H248</f>
        <v>0</v>
      </c>
      <c r="I12" s="47" t="e">
        <f t="shared" si="3"/>
        <v>#DIV/0!</v>
      </c>
      <c r="J12" s="31"/>
      <c r="K12" s="24"/>
      <c r="L12" s="55"/>
      <c r="M12" s="24"/>
      <c r="N12" s="56"/>
      <c r="O12" s="56"/>
      <c r="P12" s="5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57"/>
      <c r="BB12" s="57"/>
      <c r="AJY12" s="59"/>
    </row>
    <row r="13" spans="1:961" s="58" customFormat="1" ht="54.75" customHeight="1" x14ac:dyDescent="0.25">
      <c r="A13" s="62" t="s">
        <v>20</v>
      </c>
      <c r="B13" s="60"/>
      <c r="C13" s="54">
        <f>C251</f>
        <v>0</v>
      </c>
      <c r="D13" s="54">
        <f>D251</f>
        <v>0</v>
      </c>
      <c r="E13" s="46">
        <f>E249</f>
        <v>0</v>
      </c>
      <c r="F13" s="61" t="e">
        <f t="shared" si="2"/>
        <v>#DIV/0!</v>
      </c>
      <c r="G13" s="46">
        <f>G249</f>
        <v>0</v>
      </c>
      <c r="H13" s="46">
        <f>H249</f>
        <v>0</v>
      </c>
      <c r="I13" s="47" t="e">
        <f t="shared" si="3"/>
        <v>#DIV/0!</v>
      </c>
      <c r="J13" s="31"/>
      <c r="K13" s="24"/>
      <c r="L13" s="55"/>
      <c r="M13" s="24"/>
      <c r="N13" s="56"/>
      <c r="O13" s="56"/>
      <c r="P13" s="5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57"/>
      <c r="BB13" s="57"/>
      <c r="AJY13" s="59"/>
    </row>
    <row r="14" spans="1:961" s="66" customFormat="1" ht="24.75" customHeight="1" x14ac:dyDescent="0.25">
      <c r="A14" s="28" t="s">
        <v>21</v>
      </c>
      <c r="B14" s="28"/>
      <c r="C14" s="29">
        <f>C15+C16</f>
        <v>7105927.9000000004</v>
      </c>
      <c r="D14" s="29">
        <f>D15+D16</f>
        <v>2733818.6699999995</v>
      </c>
      <c r="E14" s="29">
        <f>E15+E16</f>
        <v>4372109.2300000004</v>
      </c>
      <c r="F14" s="29">
        <f t="shared" si="2"/>
        <v>38.472367134487797</v>
      </c>
      <c r="G14" s="29">
        <f>G15+G16</f>
        <v>4511192.9000000004</v>
      </c>
      <c r="H14" s="29">
        <f>H15+H16</f>
        <v>2733818.6699999995</v>
      </c>
      <c r="I14" s="30">
        <f t="shared" si="3"/>
        <v>60.600792974292887</v>
      </c>
      <c r="J14" s="31">
        <f>G14-H14</f>
        <v>1777374.2300000009</v>
      </c>
      <c r="K14" s="24">
        <f>C14</f>
        <v>7105927.9000000004</v>
      </c>
      <c r="L14" s="63"/>
      <c r="M14" s="24">
        <f t="shared" si="4"/>
        <v>7105927.9000000004</v>
      </c>
      <c r="N14" s="64"/>
      <c r="O14" s="64"/>
      <c r="P14" s="64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</row>
    <row r="15" spans="1:961" s="68" customFormat="1" ht="22.5" customHeight="1" x14ac:dyDescent="0.25">
      <c r="A15" s="36" t="s">
        <v>22</v>
      </c>
      <c r="B15" s="36"/>
      <c r="C15" s="37">
        <f t="shared" ref="C15:H15" si="6">C178</f>
        <v>6565224</v>
      </c>
      <c r="D15" s="37">
        <f t="shared" si="6"/>
        <v>2585614.7699999996</v>
      </c>
      <c r="E15" s="37">
        <f t="shared" si="6"/>
        <v>3979609.2300000004</v>
      </c>
      <c r="F15" s="37">
        <f t="shared" si="2"/>
        <v>39.38349658747363</v>
      </c>
      <c r="G15" s="37">
        <f t="shared" si="6"/>
        <v>4362989</v>
      </c>
      <c r="H15" s="37">
        <f t="shared" si="6"/>
        <v>2585614.7699999996</v>
      </c>
      <c r="I15" s="38">
        <f t="shared" si="3"/>
        <v>59.262463645908795</v>
      </c>
      <c r="J15" s="31">
        <f>G15-H15</f>
        <v>1777374.2300000004</v>
      </c>
      <c r="K15" s="24">
        <f>C15</f>
        <v>6565224</v>
      </c>
      <c r="L15" s="39"/>
      <c r="M15" s="24">
        <f t="shared" si="4"/>
        <v>6565224</v>
      </c>
      <c r="N15" s="40"/>
      <c r="O15" s="40"/>
      <c r="P15" s="40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</row>
    <row r="16" spans="1:961" s="58" customFormat="1" ht="30" customHeight="1" x14ac:dyDescent="0.25">
      <c r="A16" s="69" t="s">
        <v>15</v>
      </c>
      <c r="B16" s="69"/>
      <c r="C16" s="46">
        <f>C259</f>
        <v>540703.9</v>
      </c>
      <c r="D16" s="46">
        <f t="shared" ref="D16:I16" si="7">D259</f>
        <v>148203.9</v>
      </c>
      <c r="E16" s="46">
        <f t="shared" si="7"/>
        <v>392500</v>
      </c>
      <c r="F16" s="61">
        <f t="shared" si="2"/>
        <v>27.409437956707912</v>
      </c>
      <c r="G16" s="46">
        <f t="shared" si="7"/>
        <v>148203.9</v>
      </c>
      <c r="H16" s="46">
        <f>H259</f>
        <v>148203.9</v>
      </c>
      <c r="I16" s="46">
        <f t="shared" si="7"/>
        <v>100</v>
      </c>
      <c r="J16" s="31">
        <f>G16-H16</f>
        <v>0</v>
      </c>
      <c r="K16" s="24">
        <f>C16</f>
        <v>540703.9</v>
      </c>
      <c r="L16" s="55"/>
      <c r="M16" s="24">
        <f t="shared" si="4"/>
        <v>540703.9</v>
      </c>
      <c r="N16" s="56"/>
      <c r="O16" s="56"/>
      <c r="P16" s="5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57"/>
      <c r="BB16" s="57"/>
      <c r="AJY16" s="59"/>
    </row>
    <row r="17" spans="1:961" s="58" customFormat="1" ht="30" customHeight="1" x14ac:dyDescent="0.25">
      <c r="A17" s="70" t="s">
        <v>23</v>
      </c>
      <c r="B17" s="71" t="str">
        <f>'[1]Свод школы '!B17:F17</f>
        <v>2024 год</v>
      </c>
      <c r="C17" s="71"/>
      <c r="D17" s="71"/>
      <c r="E17" s="71"/>
      <c r="F17" s="71"/>
      <c r="G17" s="71" t="s">
        <v>24</v>
      </c>
      <c r="H17" s="71"/>
      <c r="I17" s="71"/>
      <c r="J17" s="31"/>
      <c r="K17" s="24"/>
      <c r="L17" s="55"/>
      <c r="M17" s="24"/>
      <c r="N17" s="56"/>
      <c r="O17" s="56"/>
      <c r="P17" s="56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57"/>
      <c r="BB17" s="57"/>
      <c r="AJY17" s="59"/>
    </row>
    <row r="18" spans="1:961" s="58" customFormat="1" ht="64.5" customHeight="1" x14ac:dyDescent="0.25">
      <c r="A18" s="70"/>
      <c r="B18" s="72" t="s">
        <v>2</v>
      </c>
      <c r="C18" s="73" t="s">
        <v>25</v>
      </c>
      <c r="D18" s="73" t="s">
        <v>4</v>
      </c>
      <c r="E18" s="73" t="s">
        <v>5</v>
      </c>
      <c r="F18" s="73" t="s">
        <v>6</v>
      </c>
      <c r="G18" s="73" t="s">
        <v>7</v>
      </c>
      <c r="H18" s="73" t="s">
        <v>4</v>
      </c>
      <c r="I18" s="72" t="s">
        <v>8</v>
      </c>
      <c r="J18" s="31"/>
      <c r="K18" s="24"/>
      <c r="L18" s="55"/>
      <c r="M18" s="24"/>
      <c r="N18" s="56"/>
      <c r="O18" s="56"/>
      <c r="P18" s="5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57"/>
      <c r="BB18" s="57"/>
      <c r="AJY18" s="59"/>
    </row>
    <row r="19" spans="1:961" s="82" customFormat="1" ht="53.25" customHeight="1" x14ac:dyDescent="0.25">
      <c r="A19" s="74" t="s">
        <v>26</v>
      </c>
      <c r="B19" s="75"/>
      <c r="C19" s="76">
        <f>C20+C21</f>
        <v>38422033</v>
      </c>
      <c r="D19" s="76">
        <f>D20+D21</f>
        <v>24526168.370000001</v>
      </c>
      <c r="E19" s="76">
        <f>E20+E21</f>
        <v>13895864.629999999</v>
      </c>
      <c r="F19" s="76">
        <f t="shared" ref="F19:F25" si="8">E19/D19*100</f>
        <v>56.657299339904995</v>
      </c>
      <c r="G19" s="76">
        <f>G20+G21</f>
        <v>25818969</v>
      </c>
      <c r="H19" s="76">
        <f>H20+H21</f>
        <v>24526168.370000001</v>
      </c>
      <c r="I19" s="77">
        <f t="shared" ref="I19:I60" si="9">H19/G19*100</f>
        <v>94.992826282102911</v>
      </c>
      <c r="J19" s="31">
        <f t="shared" ref="J19:J44" si="10">G19-H19</f>
        <v>1292800.629999999</v>
      </c>
      <c r="K19" s="24">
        <f t="shared" ref="K19:K44" si="11">C19</f>
        <v>38422033</v>
      </c>
      <c r="L19" s="78"/>
      <c r="M19" s="24">
        <f t="shared" si="4"/>
        <v>38422033</v>
      </c>
      <c r="N19" s="79"/>
      <c r="O19" s="79"/>
      <c r="P19" s="79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1"/>
      <c r="BB19" s="81"/>
    </row>
    <row r="20" spans="1:961" s="91" customFormat="1" ht="30" customHeight="1" x14ac:dyDescent="0.3">
      <c r="A20" s="83" t="s">
        <v>27</v>
      </c>
      <c r="B20" s="84">
        <v>211</v>
      </c>
      <c r="C20" s="85">
        <v>29510010</v>
      </c>
      <c r="D20" s="86">
        <f>H20</f>
        <v>18985959.84</v>
      </c>
      <c r="E20" s="86">
        <f>C20-D20</f>
        <v>10524050.16</v>
      </c>
      <c r="F20" s="86">
        <f>D20/C20*100</f>
        <v>64.337354816213207</v>
      </c>
      <c r="G20" s="85">
        <v>19830238</v>
      </c>
      <c r="H20" s="86">
        <f>18923737.19+62222.65</f>
        <v>18985959.84</v>
      </c>
      <c r="I20" s="87">
        <f>H20/G20*100</f>
        <v>95.742470866965888</v>
      </c>
      <c r="J20" s="31">
        <f t="shared" si="10"/>
        <v>844278.16000000015</v>
      </c>
      <c r="K20" s="24">
        <f t="shared" si="11"/>
        <v>29510010</v>
      </c>
      <c r="L20" s="88"/>
      <c r="M20" s="24">
        <f t="shared" si="4"/>
        <v>29510010</v>
      </c>
      <c r="N20" s="89"/>
      <c r="O20" s="89"/>
      <c r="P20" s="89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90"/>
      <c r="BB20" s="90"/>
      <c r="AJY20" s="92"/>
    </row>
    <row r="21" spans="1:961" s="91" customFormat="1" ht="30" customHeight="1" x14ac:dyDescent="0.3">
      <c r="A21" s="83" t="s">
        <v>28</v>
      </c>
      <c r="B21" s="84">
        <v>213</v>
      </c>
      <c r="C21" s="85">
        <v>8912023</v>
      </c>
      <c r="D21" s="86">
        <f>H21</f>
        <v>5540208.5300000003</v>
      </c>
      <c r="E21" s="86">
        <f>C21-D21</f>
        <v>3371814.4699999997</v>
      </c>
      <c r="F21" s="86">
        <f>D21/C21*100</f>
        <v>62.165554666993117</v>
      </c>
      <c r="G21" s="85">
        <v>5988731</v>
      </c>
      <c r="H21" s="86">
        <v>5540208.5300000003</v>
      </c>
      <c r="I21" s="87">
        <f>H21/G21*100</f>
        <v>92.510559081715314</v>
      </c>
      <c r="J21" s="31">
        <f t="shared" si="10"/>
        <v>448522.46999999974</v>
      </c>
      <c r="K21" s="24">
        <f t="shared" si="11"/>
        <v>8912023</v>
      </c>
      <c r="L21" s="88"/>
      <c r="M21" s="24">
        <f t="shared" si="4"/>
        <v>8912023</v>
      </c>
      <c r="N21" s="89"/>
      <c r="O21" s="89"/>
      <c r="P21" s="89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90"/>
      <c r="BB21" s="90"/>
      <c r="AJY21" s="92"/>
    </row>
    <row r="22" spans="1:961" s="101" customFormat="1" ht="18.75" x14ac:dyDescent="0.3">
      <c r="A22" s="93" t="s">
        <v>29</v>
      </c>
      <c r="B22" s="94"/>
      <c r="C22" s="95">
        <f>C23+C25+C27+C29+C33+C38</f>
        <v>1756125</v>
      </c>
      <c r="D22" s="95">
        <f>D23+D25+D27+D29+D33+D38</f>
        <v>1387047.3</v>
      </c>
      <c r="E22" s="95">
        <f>E23+E25+E27+E29+E33+E38</f>
        <v>369077.7</v>
      </c>
      <c r="F22" s="95">
        <f t="shared" si="8"/>
        <v>26.608876279850008</v>
      </c>
      <c r="G22" s="95">
        <f>G23+G25+G27+G29+G33+G38</f>
        <v>1736125</v>
      </c>
      <c r="H22" s="95">
        <f>H23+H25+H27+H29+H33+H38</f>
        <v>1387047.3</v>
      </c>
      <c r="I22" s="96">
        <f t="shared" si="9"/>
        <v>79.89328533371733</v>
      </c>
      <c r="J22" s="31">
        <f t="shared" si="10"/>
        <v>349077.69999999995</v>
      </c>
      <c r="K22" s="97">
        <f t="shared" si="11"/>
        <v>1756125</v>
      </c>
      <c r="L22" s="98"/>
      <c r="M22" s="97">
        <f t="shared" si="4"/>
        <v>1756125</v>
      </c>
      <c r="N22" s="99"/>
      <c r="O22" s="99"/>
      <c r="P22" s="99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</row>
    <row r="23" spans="1:961" s="108" customFormat="1" ht="37.5" x14ac:dyDescent="0.3">
      <c r="A23" s="102" t="s">
        <v>30</v>
      </c>
      <c r="B23" s="75">
        <v>212</v>
      </c>
      <c r="C23" s="103">
        <f>C24</f>
        <v>0</v>
      </c>
      <c r="D23" s="103">
        <f>D24</f>
        <v>0</v>
      </c>
      <c r="E23" s="103">
        <f>E24</f>
        <v>0</v>
      </c>
      <c r="F23" s="103" t="e">
        <f t="shared" si="8"/>
        <v>#DIV/0!</v>
      </c>
      <c r="G23" s="103">
        <f>G24</f>
        <v>0</v>
      </c>
      <c r="H23" s="103">
        <f>H24</f>
        <v>0</v>
      </c>
      <c r="I23" s="104" t="e">
        <f t="shared" si="9"/>
        <v>#DIV/0!</v>
      </c>
      <c r="J23" s="31">
        <f t="shared" si="10"/>
        <v>0</v>
      </c>
      <c r="K23" s="24">
        <f t="shared" si="11"/>
        <v>0</v>
      </c>
      <c r="L23" s="105"/>
      <c r="M23" s="24">
        <f t="shared" si="4"/>
        <v>0</v>
      </c>
      <c r="N23" s="106"/>
      <c r="O23" s="106"/>
      <c r="P23" s="106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</row>
    <row r="24" spans="1:961" s="113" customFormat="1" ht="64.5" customHeight="1" x14ac:dyDescent="0.3">
      <c r="A24" s="83" t="s">
        <v>31</v>
      </c>
      <c r="B24" s="109">
        <v>2120003</v>
      </c>
      <c r="C24" s="85">
        <v>0</v>
      </c>
      <c r="D24" s="86">
        <f>H24</f>
        <v>0</v>
      </c>
      <c r="E24" s="86">
        <f>C24-D24</f>
        <v>0</v>
      </c>
      <c r="F24" s="86" t="e">
        <f>D24/C24*100</f>
        <v>#DIV/0!</v>
      </c>
      <c r="G24" s="86"/>
      <c r="H24" s="86"/>
      <c r="I24" s="87" t="e">
        <f t="shared" si="9"/>
        <v>#DIV/0!</v>
      </c>
      <c r="J24" s="31">
        <f t="shared" si="10"/>
        <v>0</v>
      </c>
      <c r="K24" s="24">
        <f t="shared" si="11"/>
        <v>0</v>
      </c>
      <c r="L24" s="110"/>
      <c r="M24" s="24">
        <f t="shared" si="4"/>
        <v>0</v>
      </c>
      <c r="N24" s="111"/>
      <c r="O24" s="111"/>
      <c r="P24" s="111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12"/>
      <c r="BB24" s="112"/>
    </row>
    <row r="25" spans="1:961" s="118" customFormat="1" ht="20.25" customHeight="1" x14ac:dyDescent="0.25">
      <c r="A25" s="114" t="s">
        <v>32</v>
      </c>
      <c r="B25" s="75">
        <v>221</v>
      </c>
      <c r="C25" s="115">
        <f>C26</f>
        <v>0</v>
      </c>
      <c r="D25" s="115">
        <f>D26</f>
        <v>0</v>
      </c>
      <c r="E25" s="115">
        <f>E26</f>
        <v>0</v>
      </c>
      <c r="F25" s="115" t="e">
        <f t="shared" si="8"/>
        <v>#DIV/0!</v>
      </c>
      <c r="G25" s="115">
        <f>G26</f>
        <v>0</v>
      </c>
      <c r="H25" s="115">
        <f>H26</f>
        <v>0</v>
      </c>
      <c r="I25" s="116" t="e">
        <f t="shared" si="9"/>
        <v>#DIV/0!</v>
      </c>
      <c r="J25" s="31">
        <f t="shared" si="10"/>
        <v>0</v>
      </c>
      <c r="K25" s="24">
        <f t="shared" si="11"/>
        <v>0</v>
      </c>
      <c r="L25" s="105"/>
      <c r="M25" s="24">
        <f t="shared" si="4"/>
        <v>0</v>
      </c>
      <c r="N25" s="106"/>
      <c r="O25" s="106"/>
      <c r="P25" s="106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</row>
    <row r="26" spans="1:961" s="113" customFormat="1" ht="33.75" customHeight="1" x14ac:dyDescent="0.3">
      <c r="A26" s="119" t="s">
        <v>33</v>
      </c>
      <c r="B26" s="109">
        <v>2210007</v>
      </c>
      <c r="C26" s="85"/>
      <c r="D26" s="86">
        <f>H26</f>
        <v>0</v>
      </c>
      <c r="E26" s="86">
        <f>C26-D26</f>
        <v>0</v>
      </c>
      <c r="F26" s="86" t="e">
        <f>D26/C26*100</f>
        <v>#DIV/0!</v>
      </c>
      <c r="G26" s="86"/>
      <c r="H26" s="86"/>
      <c r="I26" s="87" t="e">
        <f>H26/G26*100</f>
        <v>#DIV/0!</v>
      </c>
      <c r="J26" s="31">
        <f t="shared" si="10"/>
        <v>0</v>
      </c>
      <c r="K26" s="24">
        <f t="shared" si="11"/>
        <v>0</v>
      </c>
      <c r="L26" s="110"/>
      <c r="M26" s="24">
        <f t="shared" si="4"/>
        <v>0</v>
      </c>
      <c r="N26" s="111"/>
      <c r="O26" s="111"/>
      <c r="P26" s="111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12"/>
      <c r="BB26" s="112"/>
    </row>
    <row r="27" spans="1:961" s="122" customFormat="1" ht="18.75" x14ac:dyDescent="0.25">
      <c r="A27" s="120" t="s">
        <v>34</v>
      </c>
      <c r="B27" s="75">
        <v>225</v>
      </c>
      <c r="C27" s="115">
        <f>C28</f>
        <v>50000</v>
      </c>
      <c r="D27" s="115">
        <f>D28</f>
        <v>13000</v>
      </c>
      <c r="E27" s="115">
        <f>E28</f>
        <v>37000</v>
      </c>
      <c r="F27" s="115">
        <f t="shared" ref="F27:F33" si="12">E27/D27*100</f>
        <v>284.61538461538464</v>
      </c>
      <c r="G27" s="115">
        <f>G28</f>
        <v>50000</v>
      </c>
      <c r="H27" s="115">
        <f>H28</f>
        <v>13000</v>
      </c>
      <c r="I27" s="116">
        <f t="shared" si="9"/>
        <v>26</v>
      </c>
      <c r="J27" s="31">
        <f t="shared" si="10"/>
        <v>37000</v>
      </c>
      <c r="K27" s="24">
        <f t="shared" si="11"/>
        <v>50000</v>
      </c>
      <c r="L27" s="78"/>
      <c r="M27" s="24">
        <f t="shared" si="4"/>
        <v>50000</v>
      </c>
      <c r="N27" s="79"/>
      <c r="O27" s="79"/>
      <c r="P27" s="79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</row>
    <row r="28" spans="1:961" s="129" customFormat="1" ht="18.75" x14ac:dyDescent="0.3">
      <c r="A28" s="123" t="s">
        <v>35</v>
      </c>
      <c r="B28" s="124">
        <v>2250063</v>
      </c>
      <c r="C28" s="85">
        <v>50000</v>
      </c>
      <c r="D28" s="86">
        <f>H28</f>
        <v>13000</v>
      </c>
      <c r="E28" s="86">
        <f>C28-D28</f>
        <v>37000</v>
      </c>
      <c r="F28" s="86">
        <f>D28/C28*100</f>
        <v>26</v>
      </c>
      <c r="G28" s="86">
        <v>50000</v>
      </c>
      <c r="H28" s="86">
        <v>13000</v>
      </c>
      <c r="I28" s="87">
        <f>H28/G28*100</f>
        <v>26</v>
      </c>
      <c r="J28" s="31">
        <f t="shared" si="10"/>
        <v>37000</v>
      </c>
      <c r="K28" s="24">
        <f t="shared" si="11"/>
        <v>50000</v>
      </c>
      <c r="L28" s="125"/>
      <c r="M28" s="24">
        <f t="shared" si="4"/>
        <v>50000</v>
      </c>
      <c r="N28" s="126"/>
      <c r="O28" s="126"/>
      <c r="P28" s="126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8"/>
      <c r="BB28" s="128"/>
    </row>
    <row r="29" spans="1:961" s="122" customFormat="1" ht="18.75" x14ac:dyDescent="0.25">
      <c r="A29" s="120" t="s">
        <v>36</v>
      </c>
      <c r="B29" s="75">
        <v>226</v>
      </c>
      <c r="C29" s="115">
        <f>SUM(C30:C32)</f>
        <v>121500</v>
      </c>
      <c r="D29" s="115">
        <f>SUM(D30:D32)</f>
        <v>6000</v>
      </c>
      <c r="E29" s="115">
        <f>SUM(E30:E32)</f>
        <v>115500</v>
      </c>
      <c r="F29" s="115">
        <f t="shared" si="12"/>
        <v>1925</v>
      </c>
      <c r="G29" s="115">
        <f>SUM(G30:G32)</f>
        <v>121500</v>
      </c>
      <c r="H29" s="115">
        <f>SUM(H30:H32)</f>
        <v>6000</v>
      </c>
      <c r="I29" s="116">
        <f t="shared" si="9"/>
        <v>4.9382716049382713</v>
      </c>
      <c r="J29" s="31">
        <f t="shared" si="10"/>
        <v>115500</v>
      </c>
      <c r="K29" s="24">
        <f t="shared" si="11"/>
        <v>121500</v>
      </c>
      <c r="L29" s="78"/>
      <c r="M29" s="24">
        <f t="shared" si="4"/>
        <v>121500</v>
      </c>
      <c r="N29" s="79"/>
      <c r="O29" s="79"/>
      <c r="P29" s="79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</row>
    <row r="30" spans="1:961" s="132" customFormat="1" ht="24.75" customHeight="1" x14ac:dyDescent="0.3">
      <c r="A30" s="130" t="s">
        <v>37</v>
      </c>
      <c r="B30" s="124">
        <v>2260034</v>
      </c>
      <c r="C30" s="85"/>
      <c r="D30" s="86">
        <f>H30</f>
        <v>0</v>
      </c>
      <c r="E30" s="86">
        <f>C30-D30</f>
        <v>0</v>
      </c>
      <c r="F30" s="86" t="e">
        <f>D30/C30*100</f>
        <v>#DIV/0!</v>
      </c>
      <c r="G30" s="86">
        <v>0</v>
      </c>
      <c r="H30" s="86"/>
      <c r="I30" s="87" t="e">
        <f>H30/G30*100</f>
        <v>#DIV/0!</v>
      </c>
      <c r="J30" s="31">
        <f t="shared" si="10"/>
        <v>0</v>
      </c>
      <c r="K30" s="24">
        <f t="shared" si="11"/>
        <v>0</v>
      </c>
      <c r="L30" s="125"/>
      <c r="M30" s="24">
        <f t="shared" si="4"/>
        <v>0</v>
      </c>
      <c r="N30" s="126"/>
      <c r="O30" s="126"/>
      <c r="P30" s="126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31"/>
      <c r="BB30" s="131"/>
    </row>
    <row r="31" spans="1:961" s="132" customFormat="1" ht="36.75" customHeight="1" x14ac:dyDescent="0.3">
      <c r="A31" s="133" t="s">
        <v>38</v>
      </c>
      <c r="B31" s="124">
        <v>2260035</v>
      </c>
      <c r="C31" s="85">
        <v>121500</v>
      </c>
      <c r="D31" s="86">
        <f t="shared" ref="D31:D32" si="13">H31</f>
        <v>6000</v>
      </c>
      <c r="E31" s="86">
        <f>C31-D31</f>
        <v>115500</v>
      </c>
      <c r="F31" s="86">
        <f>D31/C31*100</f>
        <v>4.9382716049382713</v>
      </c>
      <c r="G31" s="86">
        <v>121500</v>
      </c>
      <c r="H31" s="86">
        <f>3000+3000</f>
        <v>6000</v>
      </c>
      <c r="I31" s="87">
        <f>H31/G31*100</f>
        <v>4.9382716049382713</v>
      </c>
      <c r="J31" s="31">
        <f t="shared" si="10"/>
        <v>115500</v>
      </c>
      <c r="K31" s="24">
        <f t="shared" si="11"/>
        <v>121500</v>
      </c>
      <c r="L31" s="125"/>
      <c r="M31" s="24">
        <f t="shared" si="4"/>
        <v>121500</v>
      </c>
      <c r="N31" s="126"/>
      <c r="O31" s="126"/>
      <c r="P31" s="126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31"/>
      <c r="BB31" s="131"/>
    </row>
    <row r="32" spans="1:961" s="129" customFormat="1" ht="41.25" customHeight="1" x14ac:dyDescent="0.3">
      <c r="A32" s="123" t="s">
        <v>39</v>
      </c>
      <c r="B32" s="124">
        <v>2260055</v>
      </c>
      <c r="C32" s="85"/>
      <c r="D32" s="86">
        <f t="shared" si="13"/>
        <v>0</v>
      </c>
      <c r="E32" s="86">
        <f>C32-D32</f>
        <v>0</v>
      </c>
      <c r="F32" s="86" t="e">
        <f>D32/C32*100</f>
        <v>#DIV/0!</v>
      </c>
      <c r="G32" s="86">
        <v>0</v>
      </c>
      <c r="H32" s="86"/>
      <c r="I32" s="87" t="e">
        <f>H32/G32*100</f>
        <v>#DIV/0!</v>
      </c>
      <c r="J32" s="31">
        <f t="shared" si="10"/>
        <v>0</v>
      </c>
      <c r="K32" s="24">
        <f t="shared" si="11"/>
        <v>0</v>
      </c>
      <c r="L32" s="125"/>
      <c r="M32" s="24">
        <f t="shared" si="4"/>
        <v>0</v>
      </c>
      <c r="N32" s="126"/>
      <c r="O32" s="126"/>
      <c r="P32" s="126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8"/>
      <c r="BB32" s="128"/>
    </row>
    <row r="33" spans="1:54" s="122" customFormat="1" ht="18.75" x14ac:dyDescent="0.25">
      <c r="A33" s="120" t="s">
        <v>40</v>
      </c>
      <c r="B33" s="75">
        <v>310</v>
      </c>
      <c r="C33" s="115">
        <f>SUM(C34:C37)</f>
        <v>1499125</v>
      </c>
      <c r="D33" s="115">
        <f>SUM(D34:D37)</f>
        <v>1299125</v>
      </c>
      <c r="E33" s="115">
        <f>SUM(E34:E37)</f>
        <v>200000</v>
      </c>
      <c r="F33" s="115">
        <f t="shared" si="12"/>
        <v>15.394977388626959</v>
      </c>
      <c r="G33" s="115">
        <f>SUM(G34:G37)</f>
        <v>1499125</v>
      </c>
      <c r="H33" s="115">
        <f>SUM(H34:H37)</f>
        <v>1299125</v>
      </c>
      <c r="I33" s="116">
        <f t="shared" si="9"/>
        <v>86.658884349203703</v>
      </c>
      <c r="J33" s="31">
        <f t="shared" si="10"/>
        <v>200000</v>
      </c>
      <c r="K33" s="24">
        <f t="shared" si="11"/>
        <v>1499125</v>
      </c>
      <c r="L33" s="78"/>
      <c r="M33" s="24">
        <f t="shared" si="4"/>
        <v>1499125</v>
      </c>
      <c r="N33" s="79"/>
      <c r="O33" s="79"/>
      <c r="P33" s="79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</row>
    <row r="34" spans="1:54" s="129" customFormat="1" ht="18.75" x14ac:dyDescent="0.3">
      <c r="A34" s="134" t="s">
        <v>41</v>
      </c>
      <c r="B34" s="109">
        <v>3100032</v>
      </c>
      <c r="C34" s="85"/>
      <c r="D34" s="86">
        <f>H34</f>
        <v>0</v>
      </c>
      <c r="E34" s="86">
        <f>C34-D34</f>
        <v>0</v>
      </c>
      <c r="F34" s="86" t="e">
        <f t="shared" ref="F34:F59" si="14">D34/C34*100</f>
        <v>#DIV/0!</v>
      </c>
      <c r="G34" s="86">
        <v>0</v>
      </c>
      <c r="H34" s="86"/>
      <c r="I34" s="87" t="e">
        <f t="shared" si="9"/>
        <v>#DIV/0!</v>
      </c>
      <c r="J34" s="31">
        <f t="shared" si="10"/>
        <v>0</v>
      </c>
      <c r="K34" s="24">
        <f t="shared" si="11"/>
        <v>0</v>
      </c>
      <c r="L34" s="125"/>
      <c r="M34" s="24">
        <f t="shared" si="4"/>
        <v>0</v>
      </c>
      <c r="N34" s="126"/>
      <c r="O34" s="126"/>
      <c r="P34" s="126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8"/>
      <c r="BB34" s="128"/>
    </row>
    <row r="35" spans="1:54" s="139" customFormat="1" ht="18.75" x14ac:dyDescent="0.3">
      <c r="A35" s="134" t="s">
        <v>42</v>
      </c>
      <c r="B35" s="109">
        <v>3100033</v>
      </c>
      <c r="C35" s="85"/>
      <c r="D35" s="86">
        <f t="shared" ref="D35:D37" si="15">H35</f>
        <v>0</v>
      </c>
      <c r="E35" s="86">
        <f>C35-D35</f>
        <v>0</v>
      </c>
      <c r="F35" s="86" t="e">
        <f t="shared" si="14"/>
        <v>#DIV/0!</v>
      </c>
      <c r="G35" s="86">
        <v>0</v>
      </c>
      <c r="H35" s="86"/>
      <c r="I35" s="87" t="e">
        <f t="shared" si="9"/>
        <v>#DIV/0!</v>
      </c>
      <c r="J35" s="31">
        <f t="shared" si="10"/>
        <v>0</v>
      </c>
      <c r="K35" s="24">
        <f t="shared" si="11"/>
        <v>0</v>
      </c>
      <c r="L35" s="135"/>
      <c r="M35" s="24">
        <f t="shared" si="4"/>
        <v>0</v>
      </c>
      <c r="N35" s="136"/>
      <c r="O35" s="136"/>
      <c r="P35" s="136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8"/>
      <c r="BB35" s="138"/>
    </row>
    <row r="36" spans="1:54" s="129" customFormat="1" ht="31.5" x14ac:dyDescent="0.3">
      <c r="A36" s="140" t="s">
        <v>43</v>
      </c>
      <c r="B36" s="109">
        <v>3100034</v>
      </c>
      <c r="C36" s="85">
        <v>1299125</v>
      </c>
      <c r="D36" s="86">
        <f t="shared" si="15"/>
        <v>1299125</v>
      </c>
      <c r="E36" s="86">
        <f>C36-D36</f>
        <v>0</v>
      </c>
      <c r="F36" s="86">
        <f t="shared" si="14"/>
        <v>100</v>
      </c>
      <c r="G36" s="86">
        <v>1299125</v>
      </c>
      <c r="H36" s="86">
        <f>91600.3+1207524.7</f>
        <v>1299125</v>
      </c>
      <c r="I36" s="87">
        <f t="shared" si="9"/>
        <v>100</v>
      </c>
      <c r="J36" s="31">
        <f t="shared" si="10"/>
        <v>0</v>
      </c>
      <c r="K36" s="24">
        <f t="shared" si="11"/>
        <v>1299125</v>
      </c>
      <c r="L36" s="125"/>
      <c r="M36" s="24">
        <f t="shared" si="4"/>
        <v>1299125</v>
      </c>
      <c r="N36" s="126"/>
      <c r="O36" s="126"/>
      <c r="P36" s="126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8"/>
      <c r="BB36" s="128"/>
    </row>
    <row r="37" spans="1:54" s="129" customFormat="1" ht="18.75" x14ac:dyDescent="0.3">
      <c r="A37" s="134" t="s">
        <v>44</v>
      </c>
      <c r="B37" s="109">
        <v>3100035</v>
      </c>
      <c r="C37" s="85">
        <v>200000</v>
      </c>
      <c r="D37" s="86">
        <f t="shared" si="15"/>
        <v>0</v>
      </c>
      <c r="E37" s="86">
        <f>C37-D37</f>
        <v>200000</v>
      </c>
      <c r="F37" s="86">
        <f t="shared" si="14"/>
        <v>0</v>
      </c>
      <c r="G37" s="86">
        <v>200000</v>
      </c>
      <c r="H37" s="86"/>
      <c r="I37" s="87">
        <f t="shared" si="9"/>
        <v>0</v>
      </c>
      <c r="J37" s="31">
        <f t="shared" si="10"/>
        <v>200000</v>
      </c>
      <c r="K37" s="24">
        <f t="shared" si="11"/>
        <v>200000</v>
      </c>
      <c r="L37" s="125"/>
      <c r="M37" s="24">
        <f t="shared" si="4"/>
        <v>200000</v>
      </c>
      <c r="N37" s="126"/>
      <c r="O37" s="126"/>
      <c r="P37" s="126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8"/>
      <c r="BB37" s="128"/>
    </row>
    <row r="38" spans="1:54" s="149" customFormat="1" ht="18.75" x14ac:dyDescent="0.25">
      <c r="A38" s="141" t="s">
        <v>45</v>
      </c>
      <c r="B38" s="142">
        <v>340</v>
      </c>
      <c r="C38" s="143">
        <f>C39+C46</f>
        <v>85500</v>
      </c>
      <c r="D38" s="143">
        <f>D39+D46</f>
        <v>68922.3</v>
      </c>
      <c r="E38" s="143">
        <f>E39+E46</f>
        <v>16577.7</v>
      </c>
      <c r="F38" s="144">
        <f t="shared" si="14"/>
        <v>80.610877192982457</v>
      </c>
      <c r="G38" s="143">
        <f>G39+G46</f>
        <v>65500</v>
      </c>
      <c r="H38" s="143">
        <f>H39+H46</f>
        <v>68922.3</v>
      </c>
      <c r="I38" s="145">
        <f t="shared" si="9"/>
        <v>105.22488549618321</v>
      </c>
      <c r="J38" s="31">
        <f t="shared" si="10"/>
        <v>-3422.3000000000029</v>
      </c>
      <c r="K38" s="24">
        <f t="shared" si="11"/>
        <v>85500</v>
      </c>
      <c r="L38" s="146"/>
      <c r="M38" s="24">
        <f t="shared" si="4"/>
        <v>85500</v>
      </c>
      <c r="N38" s="147"/>
      <c r="O38" s="147"/>
      <c r="P38" s="147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</row>
    <row r="39" spans="1:54" s="122" customFormat="1" ht="18.75" x14ac:dyDescent="0.25">
      <c r="A39" s="120"/>
      <c r="B39" s="75">
        <v>346</v>
      </c>
      <c r="C39" s="115">
        <f>SUM(C40:C45)</f>
        <v>40000</v>
      </c>
      <c r="D39" s="115">
        <f>SUM(D40:D45)</f>
        <v>23422.3</v>
      </c>
      <c r="E39" s="115">
        <f>SUM(E40:E45)</f>
        <v>16577.7</v>
      </c>
      <c r="F39" s="150">
        <f t="shared" si="14"/>
        <v>58.555749999999996</v>
      </c>
      <c r="G39" s="115">
        <f>SUM(G40:G45)</f>
        <v>20000</v>
      </c>
      <c r="H39" s="115">
        <f>SUM(H40:H45)</f>
        <v>23422.3</v>
      </c>
      <c r="I39" s="116">
        <f t="shared" si="9"/>
        <v>117.11149999999999</v>
      </c>
      <c r="J39" s="31">
        <f t="shared" si="10"/>
        <v>-3422.2999999999993</v>
      </c>
      <c r="K39" s="24">
        <f t="shared" si="11"/>
        <v>40000</v>
      </c>
      <c r="L39" s="78"/>
      <c r="M39" s="24">
        <f t="shared" si="4"/>
        <v>40000</v>
      </c>
      <c r="N39" s="79"/>
      <c r="O39" s="79"/>
      <c r="P39" s="79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</row>
    <row r="40" spans="1:54" s="139" customFormat="1" ht="50.25" customHeight="1" x14ac:dyDescent="0.3">
      <c r="A40" s="140" t="s">
        <v>46</v>
      </c>
      <c r="B40" s="109">
        <v>3460017</v>
      </c>
      <c r="C40" s="85">
        <v>0</v>
      </c>
      <c r="D40" s="86">
        <f t="shared" ref="D40:D45" si="16">H40</f>
        <v>0</v>
      </c>
      <c r="E40" s="86">
        <f t="shared" ref="E40:E45" si="17">C40-D40</f>
        <v>0</v>
      </c>
      <c r="F40" s="86" t="e">
        <f t="shared" si="14"/>
        <v>#DIV/0!</v>
      </c>
      <c r="G40" s="86">
        <v>0</v>
      </c>
      <c r="H40" s="86"/>
      <c r="I40" s="87" t="e">
        <f t="shared" si="9"/>
        <v>#DIV/0!</v>
      </c>
      <c r="J40" s="31">
        <f t="shared" si="10"/>
        <v>0</v>
      </c>
      <c r="K40" s="24">
        <f t="shared" si="11"/>
        <v>0</v>
      </c>
      <c r="L40" s="135"/>
      <c r="M40" s="24">
        <f t="shared" si="4"/>
        <v>0</v>
      </c>
      <c r="N40" s="136"/>
      <c r="O40" s="136"/>
      <c r="P40" s="136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8"/>
      <c r="BB40" s="138"/>
    </row>
    <row r="41" spans="1:54" s="139" customFormat="1" ht="52.5" customHeight="1" x14ac:dyDescent="0.3">
      <c r="A41" s="140" t="s">
        <v>47</v>
      </c>
      <c r="B41" s="109">
        <v>3460018</v>
      </c>
      <c r="C41" s="85"/>
      <c r="D41" s="86">
        <f t="shared" si="16"/>
        <v>0</v>
      </c>
      <c r="E41" s="86">
        <f t="shared" si="17"/>
        <v>0</v>
      </c>
      <c r="F41" s="86" t="e">
        <f t="shared" si="14"/>
        <v>#DIV/0!</v>
      </c>
      <c r="G41" s="86">
        <v>0</v>
      </c>
      <c r="H41" s="86"/>
      <c r="I41" s="87" t="e">
        <f t="shared" si="9"/>
        <v>#DIV/0!</v>
      </c>
      <c r="J41" s="31">
        <f t="shared" si="10"/>
        <v>0</v>
      </c>
      <c r="K41" s="24">
        <f t="shared" si="11"/>
        <v>0</v>
      </c>
      <c r="L41" s="135"/>
      <c r="M41" s="24">
        <f t="shared" si="4"/>
        <v>0</v>
      </c>
      <c r="N41" s="136"/>
      <c r="O41" s="136"/>
      <c r="P41" s="136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8"/>
      <c r="BB41" s="138"/>
    </row>
    <row r="42" spans="1:54" s="139" customFormat="1" ht="60.75" customHeight="1" x14ac:dyDescent="0.3">
      <c r="A42" s="140" t="s">
        <v>48</v>
      </c>
      <c r="B42" s="109">
        <v>3460019</v>
      </c>
      <c r="C42" s="85"/>
      <c r="D42" s="86">
        <f t="shared" si="16"/>
        <v>0</v>
      </c>
      <c r="E42" s="86">
        <f t="shared" si="17"/>
        <v>0</v>
      </c>
      <c r="F42" s="86" t="e">
        <f t="shared" si="14"/>
        <v>#DIV/0!</v>
      </c>
      <c r="G42" s="86">
        <v>0</v>
      </c>
      <c r="H42" s="86"/>
      <c r="I42" s="87" t="e">
        <f t="shared" si="9"/>
        <v>#DIV/0!</v>
      </c>
      <c r="J42" s="31">
        <f t="shared" si="10"/>
        <v>0</v>
      </c>
      <c r="K42" s="24">
        <f t="shared" si="11"/>
        <v>0</v>
      </c>
      <c r="L42" s="135"/>
      <c r="M42" s="24">
        <f t="shared" si="4"/>
        <v>0</v>
      </c>
      <c r="N42" s="136"/>
      <c r="O42" s="136"/>
      <c r="P42" s="136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8"/>
      <c r="BB42" s="138"/>
    </row>
    <row r="43" spans="1:54" s="129" customFormat="1" ht="18.75" x14ac:dyDescent="0.3">
      <c r="A43" s="151" t="s">
        <v>49</v>
      </c>
      <c r="B43" s="109">
        <v>3460020</v>
      </c>
      <c r="C43" s="85"/>
      <c r="D43" s="86">
        <f t="shared" si="16"/>
        <v>0</v>
      </c>
      <c r="E43" s="86">
        <f t="shared" si="17"/>
        <v>0</v>
      </c>
      <c r="F43" s="86" t="e">
        <f t="shared" si="14"/>
        <v>#DIV/0!</v>
      </c>
      <c r="G43" s="86">
        <v>0</v>
      </c>
      <c r="H43" s="86"/>
      <c r="I43" s="87" t="e">
        <f t="shared" si="9"/>
        <v>#DIV/0!</v>
      </c>
      <c r="J43" s="31">
        <f t="shared" si="10"/>
        <v>0</v>
      </c>
      <c r="K43" s="24">
        <f t="shared" si="11"/>
        <v>0</v>
      </c>
      <c r="L43" s="125"/>
      <c r="M43" s="24">
        <f t="shared" si="4"/>
        <v>0</v>
      </c>
      <c r="N43" s="126"/>
      <c r="O43" s="126"/>
      <c r="P43" s="126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8"/>
      <c r="BB43" s="128"/>
    </row>
    <row r="44" spans="1:54" s="129" customFormat="1" ht="18.75" x14ac:dyDescent="0.3">
      <c r="A44" s="140" t="s">
        <v>50</v>
      </c>
      <c r="B44" s="109">
        <v>3460021</v>
      </c>
      <c r="C44" s="85"/>
      <c r="D44" s="86">
        <f t="shared" si="16"/>
        <v>0</v>
      </c>
      <c r="E44" s="86">
        <f t="shared" si="17"/>
        <v>0</v>
      </c>
      <c r="F44" s="86" t="e">
        <f t="shared" si="14"/>
        <v>#DIV/0!</v>
      </c>
      <c r="G44" s="86">
        <v>0</v>
      </c>
      <c r="H44" s="86"/>
      <c r="I44" s="87" t="e">
        <f t="shared" si="9"/>
        <v>#DIV/0!</v>
      </c>
      <c r="J44" s="31">
        <f t="shared" si="10"/>
        <v>0</v>
      </c>
      <c r="K44" s="24">
        <f t="shared" si="11"/>
        <v>0</v>
      </c>
      <c r="L44" s="125"/>
      <c r="M44" s="24">
        <f t="shared" si="4"/>
        <v>0</v>
      </c>
      <c r="N44" s="126"/>
      <c r="O44" s="126"/>
      <c r="P44" s="126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8"/>
      <c r="BB44" s="128"/>
    </row>
    <row r="45" spans="1:54" s="129" customFormat="1" ht="18.75" x14ac:dyDescent="0.3">
      <c r="A45" s="151" t="s">
        <v>51</v>
      </c>
      <c r="B45" s="109">
        <v>3460041</v>
      </c>
      <c r="C45" s="85">
        <v>40000</v>
      </c>
      <c r="D45" s="86">
        <f t="shared" si="16"/>
        <v>23422.3</v>
      </c>
      <c r="E45" s="86">
        <f t="shared" si="17"/>
        <v>16577.7</v>
      </c>
      <c r="F45" s="86">
        <f t="shared" si="14"/>
        <v>58.555749999999996</v>
      </c>
      <c r="G45" s="86">
        <v>20000</v>
      </c>
      <c r="H45" s="86">
        <v>23422.3</v>
      </c>
      <c r="I45" s="87">
        <f t="shared" si="9"/>
        <v>117.11149999999999</v>
      </c>
      <c r="J45" s="31"/>
      <c r="K45" s="24"/>
      <c r="L45" s="125"/>
      <c r="M45" s="24"/>
      <c r="N45" s="126"/>
      <c r="O45" s="126"/>
      <c r="P45" s="126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8"/>
      <c r="BB45" s="128"/>
    </row>
    <row r="46" spans="1:54" s="122" customFormat="1" ht="18.75" x14ac:dyDescent="0.25">
      <c r="A46" s="114"/>
      <c r="B46" s="75">
        <v>349</v>
      </c>
      <c r="C46" s="115">
        <f>SUM(C47:C48)</f>
        <v>45500</v>
      </c>
      <c r="D46" s="115">
        <f>SUM(D47:D48)</f>
        <v>45500</v>
      </c>
      <c r="E46" s="115">
        <f>SUM(E47:E48)</f>
        <v>0</v>
      </c>
      <c r="F46" s="150">
        <f t="shared" si="14"/>
        <v>100</v>
      </c>
      <c r="G46" s="115">
        <f>SUM(G47:G48)</f>
        <v>45500</v>
      </c>
      <c r="H46" s="115">
        <f>SUM(H47:H48)</f>
        <v>45500</v>
      </c>
      <c r="I46" s="116">
        <f t="shared" si="9"/>
        <v>100</v>
      </c>
      <c r="J46" s="31">
        <f t="shared" ref="J46:J53" si="18">G46-H46</f>
        <v>0</v>
      </c>
      <c r="K46" s="24">
        <f t="shared" ref="K46:K53" si="19">C46</f>
        <v>45500</v>
      </c>
      <c r="L46" s="78"/>
      <c r="M46" s="24">
        <f t="shared" si="4"/>
        <v>45500</v>
      </c>
      <c r="N46" s="79"/>
      <c r="O46" s="79"/>
      <c r="P46" s="79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</row>
    <row r="47" spans="1:54" s="139" customFormat="1" ht="39" customHeight="1" x14ac:dyDescent="0.3">
      <c r="A47" s="152" t="s">
        <v>52</v>
      </c>
      <c r="B47" s="109">
        <v>3490000</v>
      </c>
      <c r="C47" s="85">
        <v>40500</v>
      </c>
      <c r="D47" s="86">
        <f>H47</f>
        <v>40500</v>
      </c>
      <c r="E47" s="86">
        <f>C47-D47</f>
        <v>0</v>
      </c>
      <c r="F47" s="86">
        <f>D47/C47*100</f>
        <v>100</v>
      </c>
      <c r="G47" s="86">
        <v>40500</v>
      </c>
      <c r="H47" s="86">
        <v>40500</v>
      </c>
      <c r="I47" s="87">
        <f t="shared" si="9"/>
        <v>100</v>
      </c>
      <c r="J47" s="31">
        <f t="shared" si="18"/>
        <v>0</v>
      </c>
      <c r="K47" s="24">
        <f t="shared" si="19"/>
        <v>40500</v>
      </c>
      <c r="L47" s="135"/>
      <c r="M47" s="24">
        <f t="shared" si="4"/>
        <v>40500</v>
      </c>
      <c r="N47" s="136"/>
      <c r="O47" s="136"/>
      <c r="P47" s="136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8"/>
      <c r="BB47" s="138"/>
    </row>
    <row r="48" spans="1:54" s="139" customFormat="1" ht="36" customHeight="1" x14ac:dyDescent="0.3">
      <c r="A48" s="134" t="s">
        <v>53</v>
      </c>
      <c r="B48" s="109">
        <v>3490004</v>
      </c>
      <c r="C48" s="85">
        <v>5000</v>
      </c>
      <c r="D48" s="86">
        <f>H48</f>
        <v>5000</v>
      </c>
      <c r="E48" s="86">
        <f>C48-D48</f>
        <v>0</v>
      </c>
      <c r="F48" s="86">
        <f>D48/C48*100</f>
        <v>100</v>
      </c>
      <c r="G48" s="86">
        <v>5000</v>
      </c>
      <c r="H48" s="86">
        <v>5000</v>
      </c>
      <c r="I48" s="87">
        <f t="shared" si="9"/>
        <v>100</v>
      </c>
      <c r="J48" s="31">
        <f t="shared" si="18"/>
        <v>0</v>
      </c>
      <c r="K48" s="24">
        <f t="shared" si="19"/>
        <v>5000</v>
      </c>
      <c r="L48" s="135"/>
      <c r="M48" s="24">
        <f t="shared" si="4"/>
        <v>5000</v>
      </c>
      <c r="N48" s="136"/>
      <c r="O48" s="136"/>
      <c r="P48" s="136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8"/>
      <c r="BB48" s="138"/>
    </row>
    <row r="49" spans="1:961" s="161" customFormat="1" ht="165" customHeight="1" x14ac:dyDescent="0.25">
      <c r="A49" s="153" t="s">
        <v>54</v>
      </c>
      <c r="B49" s="154" t="s">
        <v>55</v>
      </c>
      <c r="C49" s="155">
        <f>C22+C19</f>
        <v>40178158</v>
      </c>
      <c r="D49" s="155">
        <f>D22+D19</f>
        <v>25913215.670000002</v>
      </c>
      <c r="E49" s="155">
        <f>E22+E19</f>
        <v>14264942.329999998</v>
      </c>
      <c r="F49" s="155">
        <f>D49/C49*100</f>
        <v>64.495778203669772</v>
      </c>
      <c r="G49" s="155">
        <f>G22+G19</f>
        <v>27555094</v>
      </c>
      <c r="H49" s="155">
        <f>H22+H19</f>
        <v>25913215.670000002</v>
      </c>
      <c r="I49" s="156">
        <f t="shared" si="9"/>
        <v>94.041470771248328</v>
      </c>
      <c r="J49" s="31">
        <f t="shared" si="18"/>
        <v>1641878.3299999982</v>
      </c>
      <c r="K49" s="24">
        <f t="shared" si="19"/>
        <v>40178158</v>
      </c>
      <c r="L49" s="157"/>
      <c r="M49" s="24">
        <f t="shared" si="4"/>
        <v>40178158</v>
      </c>
      <c r="N49" s="158"/>
      <c r="O49" s="158"/>
      <c r="P49" s="158"/>
      <c r="Q49" s="159">
        <v>23247692.880000003</v>
      </c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60"/>
      <c r="BB49" s="160"/>
    </row>
    <row r="50" spans="1:961" s="149" customFormat="1" ht="111" customHeight="1" x14ac:dyDescent="0.3">
      <c r="A50" s="162" t="s">
        <v>56</v>
      </c>
      <c r="B50" s="94" t="s">
        <v>57</v>
      </c>
      <c r="C50" s="163"/>
      <c r="D50" s="164">
        <f>H50</f>
        <v>0</v>
      </c>
      <c r="E50" s="164">
        <f>C50-D50</f>
        <v>0</v>
      </c>
      <c r="F50" s="164" t="e">
        <f t="shared" si="14"/>
        <v>#DIV/0!</v>
      </c>
      <c r="G50" s="164"/>
      <c r="H50" s="164"/>
      <c r="I50" s="165" t="e">
        <f t="shared" si="9"/>
        <v>#DIV/0!</v>
      </c>
      <c r="J50" s="31">
        <f t="shared" si="18"/>
        <v>0</v>
      </c>
      <c r="K50" s="24">
        <f t="shared" si="19"/>
        <v>0</v>
      </c>
      <c r="L50" s="166"/>
      <c r="M50" s="24">
        <f t="shared" si="4"/>
        <v>0</v>
      </c>
      <c r="N50" s="167"/>
      <c r="O50" s="167"/>
      <c r="P50" s="16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48"/>
      <c r="BB50" s="148"/>
    </row>
    <row r="51" spans="1:961" s="149" customFormat="1" ht="61.5" customHeight="1" x14ac:dyDescent="0.25">
      <c r="A51" s="162" t="s">
        <v>58</v>
      </c>
      <c r="B51" s="94" t="s">
        <v>59</v>
      </c>
      <c r="C51" s="163">
        <f>C52+C53</f>
        <v>0</v>
      </c>
      <c r="D51" s="164">
        <f>D52+D53</f>
        <v>0</v>
      </c>
      <c r="E51" s="164">
        <f>E52+E53</f>
        <v>0</v>
      </c>
      <c r="F51" s="164" t="e">
        <f t="shared" si="14"/>
        <v>#DIV/0!</v>
      </c>
      <c r="G51" s="164">
        <f>G52+G53</f>
        <v>0</v>
      </c>
      <c r="H51" s="164">
        <f>H52+H53</f>
        <v>0</v>
      </c>
      <c r="I51" s="165" t="e">
        <f>H51/G51*100</f>
        <v>#DIV/0!</v>
      </c>
      <c r="J51" s="31">
        <f t="shared" si="18"/>
        <v>0</v>
      </c>
      <c r="K51" s="24">
        <f t="shared" si="19"/>
        <v>0</v>
      </c>
      <c r="L51" s="168"/>
      <c r="M51" s="24">
        <f t="shared" si="4"/>
        <v>0</v>
      </c>
      <c r="N51" s="169"/>
      <c r="O51" s="169"/>
      <c r="P51" s="169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48"/>
      <c r="BB51" s="148"/>
    </row>
    <row r="52" spans="1:961" s="139" customFormat="1" ht="36" customHeight="1" x14ac:dyDescent="0.3">
      <c r="A52" s="170" t="s">
        <v>60</v>
      </c>
      <c r="B52" s="109">
        <v>2260061</v>
      </c>
      <c r="C52" s="85"/>
      <c r="D52" s="86">
        <f>H52</f>
        <v>0</v>
      </c>
      <c r="E52" s="86">
        <f>C52-D52</f>
        <v>0</v>
      </c>
      <c r="F52" s="86" t="e">
        <f t="shared" si="14"/>
        <v>#DIV/0!</v>
      </c>
      <c r="G52" s="86"/>
      <c r="H52" s="86"/>
      <c r="I52" s="87" t="e">
        <f t="shared" si="9"/>
        <v>#DIV/0!</v>
      </c>
      <c r="J52" s="31">
        <f t="shared" si="18"/>
        <v>0</v>
      </c>
      <c r="K52" s="24">
        <f t="shared" si="19"/>
        <v>0</v>
      </c>
      <c r="L52" s="135"/>
      <c r="M52" s="24">
        <f t="shared" si="4"/>
        <v>0</v>
      </c>
      <c r="N52" s="136"/>
      <c r="O52" s="136"/>
      <c r="P52" s="136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8"/>
      <c r="BB52" s="138"/>
    </row>
    <row r="53" spans="1:961" s="139" customFormat="1" ht="36" customHeight="1" x14ac:dyDescent="0.3">
      <c r="A53" s="170" t="s">
        <v>61</v>
      </c>
      <c r="B53" s="109">
        <v>3420000</v>
      </c>
      <c r="C53" s="85"/>
      <c r="D53" s="86">
        <f>H53</f>
        <v>0</v>
      </c>
      <c r="E53" s="86">
        <f>C53-D53</f>
        <v>0</v>
      </c>
      <c r="F53" s="86" t="e">
        <f t="shared" si="14"/>
        <v>#DIV/0!</v>
      </c>
      <c r="G53" s="86"/>
      <c r="H53" s="86"/>
      <c r="I53" s="87" t="e">
        <f t="shared" si="9"/>
        <v>#DIV/0!</v>
      </c>
      <c r="J53" s="31">
        <f t="shared" si="18"/>
        <v>0</v>
      </c>
      <c r="K53" s="24">
        <f t="shared" si="19"/>
        <v>0</v>
      </c>
      <c r="L53" s="135"/>
      <c r="M53" s="24">
        <f t="shared" si="4"/>
        <v>0</v>
      </c>
      <c r="N53" s="136"/>
      <c r="O53" s="136"/>
      <c r="P53" s="136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8"/>
      <c r="BB53" s="138"/>
    </row>
    <row r="54" spans="1:961" s="139" customFormat="1" ht="76.5" customHeight="1" x14ac:dyDescent="0.3">
      <c r="A54" s="162" t="s">
        <v>62</v>
      </c>
      <c r="B54" s="171" t="s">
        <v>63</v>
      </c>
      <c r="C54" s="172">
        <f>C55</f>
        <v>0</v>
      </c>
      <c r="D54" s="172">
        <f>D55</f>
        <v>0</v>
      </c>
      <c r="E54" s="172">
        <f>E55</f>
        <v>0</v>
      </c>
      <c r="F54" s="164" t="e">
        <f t="shared" si="14"/>
        <v>#DIV/0!</v>
      </c>
      <c r="G54" s="163">
        <f>G55</f>
        <v>0</v>
      </c>
      <c r="H54" s="163">
        <f>H55</f>
        <v>0</v>
      </c>
      <c r="I54" s="165" t="e">
        <f>H54/G54*100</f>
        <v>#DIV/0!</v>
      </c>
      <c r="J54" s="31"/>
      <c r="K54" s="24"/>
      <c r="L54" s="135"/>
      <c r="M54" s="24"/>
      <c r="N54" s="136"/>
      <c r="O54" s="136"/>
      <c r="P54" s="136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8"/>
      <c r="BB54" s="138"/>
    </row>
    <row r="55" spans="1:961" s="139" customFormat="1" ht="36" customHeight="1" x14ac:dyDescent="0.3">
      <c r="A55" s="173" t="s">
        <v>64</v>
      </c>
      <c r="B55" s="174">
        <v>226</v>
      </c>
      <c r="C55" s="175">
        <f>SUM(C56)</f>
        <v>0</v>
      </c>
      <c r="D55" s="175">
        <f t="shared" ref="D55:E55" si="20">SUM(D56)</f>
        <v>0</v>
      </c>
      <c r="E55" s="175">
        <f t="shared" si="20"/>
        <v>0</v>
      </c>
      <c r="F55" s="176" t="e">
        <f>D55/C55*100</f>
        <v>#DIV/0!</v>
      </c>
      <c r="G55" s="175">
        <f>SUM(G56)</f>
        <v>0</v>
      </c>
      <c r="H55" s="175">
        <f>SUM(H56)</f>
        <v>0</v>
      </c>
      <c r="I55" s="177" t="e">
        <f t="shared" si="9"/>
        <v>#DIV/0!</v>
      </c>
      <c r="J55" s="31"/>
      <c r="K55" s="24"/>
      <c r="L55" s="135"/>
      <c r="M55" s="24"/>
      <c r="N55" s="136"/>
      <c r="O55" s="136"/>
      <c r="P55" s="136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8"/>
      <c r="BB55" s="138"/>
    </row>
    <row r="56" spans="1:961" s="139" customFormat="1" ht="36" customHeight="1" x14ac:dyDescent="0.3">
      <c r="A56" s="170" t="s">
        <v>65</v>
      </c>
      <c r="B56" s="109">
        <v>2260382</v>
      </c>
      <c r="C56" s="178"/>
      <c r="D56" s="86">
        <f>H56</f>
        <v>0</v>
      </c>
      <c r="E56" s="86">
        <f>C56-D56</f>
        <v>0</v>
      </c>
      <c r="F56" s="86" t="e">
        <f t="shared" si="14"/>
        <v>#DIV/0!</v>
      </c>
      <c r="G56" s="86"/>
      <c r="H56" s="86"/>
      <c r="I56" s="87" t="e">
        <f t="shared" si="9"/>
        <v>#DIV/0!</v>
      </c>
      <c r="J56" s="31"/>
      <c r="K56" s="24"/>
      <c r="L56" s="135"/>
      <c r="M56" s="24"/>
      <c r="N56" s="136"/>
      <c r="O56" s="136"/>
      <c r="P56" s="136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8"/>
      <c r="BB56" s="138"/>
    </row>
    <row r="57" spans="1:961" s="139" customFormat="1" ht="81.75" customHeight="1" x14ac:dyDescent="0.3">
      <c r="A57" s="162" t="s">
        <v>66</v>
      </c>
      <c r="B57" s="179" t="s">
        <v>67</v>
      </c>
      <c r="C57" s="172">
        <f>C58</f>
        <v>0</v>
      </c>
      <c r="D57" s="172">
        <f>D58</f>
        <v>0</v>
      </c>
      <c r="E57" s="172">
        <f>E58</f>
        <v>0</v>
      </c>
      <c r="F57" s="164" t="e">
        <f t="shared" si="14"/>
        <v>#DIV/0!</v>
      </c>
      <c r="G57" s="163">
        <f>G58</f>
        <v>0</v>
      </c>
      <c r="H57" s="163">
        <f>H58</f>
        <v>0</v>
      </c>
      <c r="I57" s="165" t="e">
        <f>H57/G57*100</f>
        <v>#DIV/0!</v>
      </c>
      <c r="J57" s="31"/>
      <c r="K57" s="24"/>
      <c r="L57" s="135"/>
      <c r="M57" s="24"/>
      <c r="N57" s="136"/>
      <c r="O57" s="136"/>
      <c r="P57" s="136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8"/>
      <c r="BB57" s="138"/>
    </row>
    <row r="58" spans="1:961" s="139" customFormat="1" ht="36" customHeight="1" x14ac:dyDescent="0.3">
      <c r="A58" s="180" t="s">
        <v>68</v>
      </c>
      <c r="B58" s="181" t="s">
        <v>69</v>
      </c>
      <c r="C58" s="175">
        <f>SUM(C59)</f>
        <v>0</v>
      </c>
      <c r="D58" s="175">
        <f>SUM(D59)</f>
        <v>0</v>
      </c>
      <c r="E58" s="175">
        <f t="shared" ref="E58" si="21">SUM(E59)</f>
        <v>0</v>
      </c>
      <c r="F58" s="176" t="e">
        <f>D58/C58*100</f>
        <v>#DIV/0!</v>
      </c>
      <c r="G58" s="176"/>
      <c r="H58" s="176"/>
      <c r="I58" s="177" t="e">
        <f t="shared" si="9"/>
        <v>#DIV/0!</v>
      </c>
      <c r="J58" s="31"/>
      <c r="K58" s="24"/>
      <c r="L58" s="135"/>
      <c r="M58" s="24"/>
      <c r="N58" s="136"/>
      <c r="O58" s="136"/>
      <c r="P58" s="136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8"/>
      <c r="BB58" s="138"/>
    </row>
    <row r="59" spans="1:961" s="139" customFormat="1" ht="50.25" customHeight="1" x14ac:dyDescent="0.3">
      <c r="A59" s="170" t="s">
        <v>65</v>
      </c>
      <c r="B59" s="109">
        <v>2260382</v>
      </c>
      <c r="C59" s="178"/>
      <c r="D59" s="86">
        <f>H59</f>
        <v>0</v>
      </c>
      <c r="E59" s="86">
        <f>C59-D59</f>
        <v>0</v>
      </c>
      <c r="F59" s="86" t="e">
        <f t="shared" si="14"/>
        <v>#DIV/0!</v>
      </c>
      <c r="G59" s="86"/>
      <c r="H59" s="86"/>
      <c r="I59" s="87" t="e">
        <f t="shared" si="9"/>
        <v>#DIV/0!</v>
      </c>
      <c r="J59" s="31"/>
      <c r="K59" s="24"/>
      <c r="L59" s="135"/>
      <c r="M59" s="24"/>
      <c r="N59" s="136"/>
      <c r="O59" s="136"/>
      <c r="P59" s="136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8"/>
      <c r="BB59" s="138"/>
    </row>
    <row r="60" spans="1:961" s="190" customFormat="1" ht="36" customHeight="1" x14ac:dyDescent="0.25">
      <c r="A60" s="182" t="s">
        <v>70</v>
      </c>
      <c r="B60" s="183">
        <v>612</v>
      </c>
      <c r="C60" s="184">
        <f>C50+C51+C54+C57</f>
        <v>0</v>
      </c>
      <c r="D60" s="184">
        <f>D50+D51</f>
        <v>0</v>
      </c>
      <c r="E60" s="184">
        <f>E50+E51</f>
        <v>0</v>
      </c>
      <c r="F60" s="185" t="e">
        <f>D60/C60*100</f>
        <v>#DIV/0!</v>
      </c>
      <c r="G60" s="184">
        <f>G50+G51+G54+G57</f>
        <v>0</v>
      </c>
      <c r="H60" s="184">
        <f>H50+H51</f>
        <v>0</v>
      </c>
      <c r="I60" s="186" t="e">
        <f t="shared" si="9"/>
        <v>#DIV/0!</v>
      </c>
      <c r="J60" s="31">
        <f>G60-H60</f>
        <v>0</v>
      </c>
      <c r="K60" s="24">
        <f>C60</f>
        <v>0</v>
      </c>
      <c r="L60" s="187"/>
      <c r="M60" s="24">
        <f t="shared" si="4"/>
        <v>0</v>
      </c>
      <c r="N60" s="188"/>
      <c r="O60" s="188"/>
      <c r="P60" s="188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89"/>
      <c r="BB60" s="189"/>
    </row>
    <row r="61" spans="1:961" s="190" customFormat="1" ht="36" customHeight="1" x14ac:dyDescent="0.25">
      <c r="A61" s="191" t="s">
        <v>71</v>
      </c>
      <c r="B61" s="192" t="s">
        <v>72</v>
      </c>
      <c r="C61" s="193">
        <f>C60+C49</f>
        <v>40178158</v>
      </c>
      <c r="D61" s="193">
        <f>D60+D49</f>
        <v>25913215.670000002</v>
      </c>
      <c r="E61" s="193">
        <f>E60+E49</f>
        <v>14264942.329999998</v>
      </c>
      <c r="F61" s="194">
        <f>D61/C61*100</f>
        <v>64.495778203669772</v>
      </c>
      <c r="G61" s="193">
        <f>G60+G49</f>
        <v>27555094</v>
      </c>
      <c r="H61" s="193">
        <f>H60+H49</f>
        <v>25913215.670000002</v>
      </c>
      <c r="I61" s="195">
        <f>H61/G61*100</f>
        <v>94.041470771248328</v>
      </c>
      <c r="J61" s="31">
        <f>G61-H61</f>
        <v>1641878.3299999982</v>
      </c>
      <c r="K61" s="24">
        <f>C61</f>
        <v>40178158</v>
      </c>
      <c r="L61" s="196"/>
      <c r="M61" s="24">
        <f t="shared" si="4"/>
        <v>40178158</v>
      </c>
      <c r="N61" s="197"/>
      <c r="O61" s="197"/>
      <c r="P61" s="19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89"/>
      <c r="BB61" s="189"/>
    </row>
    <row r="62" spans="1:961" s="58" customFormat="1" ht="30" customHeight="1" x14ac:dyDescent="0.25">
      <c r="A62" s="70" t="s">
        <v>73</v>
      </c>
      <c r="B62" s="71" t="str">
        <f>'[1]Свод школы '!B62:F62</f>
        <v>2024 год</v>
      </c>
      <c r="C62" s="71"/>
      <c r="D62" s="71"/>
      <c r="E62" s="71"/>
      <c r="F62" s="71"/>
      <c r="G62" s="71" t="s">
        <v>24</v>
      </c>
      <c r="H62" s="71"/>
      <c r="I62" s="71"/>
      <c r="J62" s="31"/>
      <c r="K62" s="24"/>
      <c r="L62" s="55"/>
      <c r="M62" s="24"/>
      <c r="N62" s="56"/>
      <c r="O62" s="56"/>
      <c r="P62" s="56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57"/>
      <c r="BB62" s="57"/>
      <c r="AJY62" s="59"/>
    </row>
    <row r="63" spans="1:961" s="58" customFormat="1" ht="64.5" customHeight="1" x14ac:dyDescent="0.25">
      <c r="A63" s="70"/>
      <c r="B63" s="72" t="s">
        <v>2</v>
      </c>
      <c r="C63" s="73" t="s">
        <v>25</v>
      </c>
      <c r="D63" s="73" t="s">
        <v>4</v>
      </c>
      <c r="E63" s="73" t="s">
        <v>5</v>
      </c>
      <c r="F63" s="73" t="s">
        <v>6</v>
      </c>
      <c r="G63" s="73" t="s">
        <v>7</v>
      </c>
      <c r="H63" s="73" t="s">
        <v>4</v>
      </c>
      <c r="I63" s="72" t="s">
        <v>8</v>
      </c>
      <c r="J63" s="31"/>
      <c r="K63" s="24"/>
      <c r="L63" s="55"/>
      <c r="M63" s="24"/>
      <c r="N63" s="56"/>
      <c r="O63" s="56"/>
      <c r="P63" s="56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57"/>
      <c r="BB63" s="57"/>
      <c r="AJY63" s="59"/>
    </row>
    <row r="64" spans="1:961" s="149" customFormat="1" ht="74.25" customHeight="1" x14ac:dyDescent="0.25">
      <c r="A64" s="198" t="s">
        <v>74</v>
      </c>
      <c r="B64" s="94" t="s">
        <v>75</v>
      </c>
      <c r="C64" s="199">
        <f>C65+C66</f>
        <v>4480459</v>
      </c>
      <c r="D64" s="199">
        <f>D65+D66</f>
        <v>1563241.68</v>
      </c>
      <c r="E64" s="199">
        <f>E65+E66</f>
        <v>2917217.3200000003</v>
      </c>
      <c r="F64" s="163">
        <f>D64/C64*100</f>
        <v>34.890212810785684</v>
      </c>
      <c r="G64" s="199">
        <f>G65+G66</f>
        <v>2127628</v>
      </c>
      <c r="H64" s="199">
        <f>H65+H66</f>
        <v>1563241.68</v>
      </c>
      <c r="I64" s="200">
        <f>H64/G64*100</f>
        <v>73.473449305987685</v>
      </c>
      <c r="J64" s="31">
        <f t="shared" ref="J64:J73" si="22">G64-H64</f>
        <v>564386.32000000007</v>
      </c>
      <c r="K64" s="24">
        <f t="shared" ref="K64:K73" si="23">C64</f>
        <v>4480459</v>
      </c>
      <c r="L64" s="201"/>
      <c r="M64" s="24">
        <f t="shared" si="4"/>
        <v>4480459</v>
      </c>
      <c r="N64" s="202"/>
      <c r="O64" s="202"/>
      <c r="P64" s="202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48"/>
      <c r="BB64" s="148"/>
    </row>
    <row r="65" spans="1:961" s="139" customFormat="1" ht="43.5" customHeight="1" x14ac:dyDescent="0.3">
      <c r="A65" s="170" t="s">
        <v>60</v>
      </c>
      <c r="B65" s="109">
        <v>2260061</v>
      </c>
      <c r="C65" s="203">
        <v>4480459</v>
      </c>
      <c r="D65" s="204">
        <f>H65</f>
        <v>1563241.68</v>
      </c>
      <c r="E65" s="204">
        <f>C65-D65</f>
        <v>2917217.3200000003</v>
      </c>
      <c r="F65" s="85">
        <f>D65/C65*100</f>
        <v>34.890212810785684</v>
      </c>
      <c r="G65" s="204">
        <v>2127628</v>
      </c>
      <c r="H65" s="204">
        <v>1563241.68</v>
      </c>
      <c r="I65" s="205">
        <f t="shared" ref="I65:I73" si="24">H65/G65*100</f>
        <v>73.473449305987685</v>
      </c>
      <c r="J65" s="31">
        <f t="shared" si="22"/>
        <v>564386.32000000007</v>
      </c>
      <c r="K65" s="24">
        <f t="shared" si="23"/>
        <v>4480459</v>
      </c>
      <c r="L65" s="135"/>
      <c r="M65" s="24">
        <f t="shared" si="4"/>
        <v>4480459</v>
      </c>
      <c r="N65" s="136"/>
      <c r="O65" s="136"/>
      <c r="P65" s="136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8"/>
      <c r="BB65" s="138"/>
    </row>
    <row r="66" spans="1:961" s="139" customFormat="1" ht="43.5" customHeight="1" x14ac:dyDescent="0.3">
      <c r="A66" s="170" t="s">
        <v>61</v>
      </c>
      <c r="B66" s="109">
        <v>3420000</v>
      </c>
      <c r="C66" s="203"/>
      <c r="D66" s="204">
        <f>H66</f>
        <v>0</v>
      </c>
      <c r="E66" s="204">
        <f>C66-D66</f>
        <v>0</v>
      </c>
      <c r="F66" s="85" t="e">
        <f t="shared" ref="F66:F73" si="25">D66/C66*100</f>
        <v>#DIV/0!</v>
      </c>
      <c r="G66" s="204"/>
      <c r="H66" s="204"/>
      <c r="I66" s="205" t="e">
        <f t="shared" si="24"/>
        <v>#DIV/0!</v>
      </c>
      <c r="J66" s="31">
        <f t="shared" si="22"/>
        <v>0</v>
      </c>
      <c r="K66" s="24">
        <f t="shared" si="23"/>
        <v>0</v>
      </c>
      <c r="L66" s="135"/>
      <c r="M66" s="24">
        <f t="shared" si="4"/>
        <v>0</v>
      </c>
      <c r="N66" s="136"/>
      <c r="O66" s="136"/>
      <c r="P66" s="136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8"/>
      <c r="BB66" s="138"/>
    </row>
    <row r="67" spans="1:961" s="149" customFormat="1" ht="93.75" customHeight="1" x14ac:dyDescent="0.25">
      <c r="A67" s="198" t="s">
        <v>76</v>
      </c>
      <c r="B67" s="94" t="s">
        <v>77</v>
      </c>
      <c r="C67" s="199">
        <f>C68+C69</f>
        <v>2577960</v>
      </c>
      <c r="D67" s="199">
        <f>D68+D69</f>
        <v>1616674.24</v>
      </c>
      <c r="E67" s="199">
        <f>E68+E69</f>
        <v>961285.76</v>
      </c>
      <c r="F67" s="163">
        <f t="shared" si="25"/>
        <v>62.711377988797345</v>
      </c>
      <c r="G67" s="199">
        <f>G68+G69</f>
        <v>1718640</v>
      </c>
      <c r="H67" s="199">
        <f>H68+H69</f>
        <v>1616674.24</v>
      </c>
      <c r="I67" s="200">
        <f t="shared" si="24"/>
        <v>94.067066983196014</v>
      </c>
      <c r="J67" s="31">
        <f t="shared" si="22"/>
        <v>101965.76000000001</v>
      </c>
      <c r="K67" s="24">
        <f t="shared" si="23"/>
        <v>2577960</v>
      </c>
      <c r="L67" s="201"/>
      <c r="M67" s="24">
        <f t="shared" si="4"/>
        <v>2577960</v>
      </c>
      <c r="N67" s="202"/>
      <c r="O67" s="202"/>
      <c r="P67" s="202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48"/>
      <c r="BB67" s="148"/>
    </row>
    <row r="68" spans="1:961" s="139" customFormat="1" ht="43.5" customHeight="1" x14ac:dyDescent="0.3">
      <c r="A68" s="170" t="s">
        <v>78</v>
      </c>
      <c r="B68" s="109" t="s">
        <v>79</v>
      </c>
      <c r="C68" s="203">
        <v>1980000</v>
      </c>
      <c r="D68" s="204">
        <f>H68</f>
        <v>1240040.44</v>
      </c>
      <c r="E68" s="204">
        <f>C68-D68</f>
        <v>739959.56</v>
      </c>
      <c r="F68" s="85">
        <f t="shared" si="25"/>
        <v>62.628305050505048</v>
      </c>
      <c r="G68" s="203">
        <v>1320000</v>
      </c>
      <c r="H68" s="204">
        <v>1240040.44</v>
      </c>
      <c r="I68" s="205">
        <f t="shared" si="24"/>
        <v>93.942457575757572</v>
      </c>
      <c r="J68" s="31">
        <f t="shared" si="22"/>
        <v>79959.560000000056</v>
      </c>
      <c r="K68" s="24">
        <f t="shared" si="23"/>
        <v>1980000</v>
      </c>
      <c r="L68" s="135"/>
      <c r="M68" s="24">
        <f t="shared" si="4"/>
        <v>1980000</v>
      </c>
      <c r="N68" s="136"/>
      <c r="O68" s="136"/>
      <c r="P68" s="136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8"/>
      <c r="BB68" s="138"/>
    </row>
    <row r="69" spans="1:961" s="139" customFormat="1" ht="53.25" customHeight="1" x14ac:dyDescent="0.3">
      <c r="A69" s="170" t="s">
        <v>80</v>
      </c>
      <c r="B69" s="109" t="s">
        <v>81</v>
      </c>
      <c r="C69" s="203">
        <v>597960</v>
      </c>
      <c r="D69" s="204">
        <f>H69</f>
        <v>376633.8</v>
      </c>
      <c r="E69" s="204">
        <f>C69-D69</f>
        <v>221326.2</v>
      </c>
      <c r="F69" s="85">
        <f t="shared" si="25"/>
        <v>62.986453943407582</v>
      </c>
      <c r="G69" s="203">
        <v>398640</v>
      </c>
      <c r="H69" s="204">
        <v>376633.8</v>
      </c>
      <c r="I69" s="205">
        <f t="shared" si="24"/>
        <v>94.479680915111373</v>
      </c>
      <c r="J69" s="31">
        <f t="shared" si="22"/>
        <v>22006.200000000012</v>
      </c>
      <c r="K69" s="24">
        <f t="shared" si="23"/>
        <v>597960</v>
      </c>
      <c r="L69" s="135"/>
      <c r="M69" s="24">
        <f t="shared" si="4"/>
        <v>597960</v>
      </c>
      <c r="N69" s="136"/>
      <c r="O69" s="136"/>
      <c r="P69" s="136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8"/>
      <c r="BB69" s="138"/>
    </row>
    <row r="70" spans="1:961" s="149" customFormat="1" ht="93.75" customHeight="1" x14ac:dyDescent="0.25">
      <c r="A70" s="198" t="s">
        <v>82</v>
      </c>
      <c r="B70" s="94" t="s">
        <v>83</v>
      </c>
      <c r="C70" s="199">
        <f>C71+C72</f>
        <v>246605.83</v>
      </c>
      <c r="D70" s="199">
        <f>D71+D72</f>
        <v>153324.94999999998</v>
      </c>
      <c r="E70" s="199">
        <f>E71+E72</f>
        <v>93280.88</v>
      </c>
      <c r="F70" s="163">
        <f t="shared" si="25"/>
        <v>62.174097830533846</v>
      </c>
      <c r="G70" s="199">
        <f>G71+G72</f>
        <v>169041.91999999998</v>
      </c>
      <c r="H70" s="199">
        <f>H71+H72</f>
        <v>153324.94999999998</v>
      </c>
      <c r="I70" s="200">
        <f t="shared" si="24"/>
        <v>90.702324015250184</v>
      </c>
      <c r="J70" s="31">
        <f t="shared" si="22"/>
        <v>15716.970000000001</v>
      </c>
      <c r="K70" s="24">
        <f t="shared" si="23"/>
        <v>246605.83</v>
      </c>
      <c r="L70" s="201"/>
      <c r="M70" s="24">
        <f t="shared" ref="M70:M133" si="26">K70-L70</f>
        <v>246605.83</v>
      </c>
      <c r="N70" s="202"/>
      <c r="O70" s="202"/>
      <c r="P70" s="202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48"/>
      <c r="BB70" s="148"/>
    </row>
    <row r="71" spans="1:961" s="139" customFormat="1" ht="43.5" customHeight="1" x14ac:dyDescent="0.3">
      <c r="A71" s="170" t="s">
        <v>84</v>
      </c>
      <c r="B71" s="109" t="s">
        <v>79</v>
      </c>
      <c r="C71" s="203">
        <v>189405.36</v>
      </c>
      <c r="D71" s="204">
        <f>H71</f>
        <v>117761.09999999999</v>
      </c>
      <c r="E71" s="204">
        <f>C71-D71</f>
        <v>71644.259999999995</v>
      </c>
      <c r="F71" s="85">
        <f t="shared" si="25"/>
        <v>62.174111651328133</v>
      </c>
      <c r="G71" s="203">
        <v>129832.48</v>
      </c>
      <c r="H71" s="204">
        <v>117761.09999999999</v>
      </c>
      <c r="I71" s="205">
        <f t="shared" si="24"/>
        <v>90.702341971746975</v>
      </c>
      <c r="J71" s="31">
        <f t="shared" si="22"/>
        <v>12071.380000000005</v>
      </c>
      <c r="K71" s="24">
        <f t="shared" si="23"/>
        <v>189405.36</v>
      </c>
      <c r="L71" s="135"/>
      <c r="M71" s="24">
        <f t="shared" si="26"/>
        <v>189405.36</v>
      </c>
      <c r="N71" s="136"/>
      <c r="O71" s="136"/>
      <c r="P71" s="136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8"/>
      <c r="BB71" s="138"/>
    </row>
    <row r="72" spans="1:961" s="139" customFormat="1" ht="53.25" customHeight="1" x14ac:dyDescent="0.3">
      <c r="A72" s="170" t="s">
        <v>80</v>
      </c>
      <c r="B72" s="109" t="s">
        <v>81</v>
      </c>
      <c r="C72" s="203">
        <v>57200.47</v>
      </c>
      <c r="D72" s="204">
        <f>H72</f>
        <v>35563.85</v>
      </c>
      <c r="E72" s="204">
        <f>C72-D72</f>
        <v>21636.620000000003</v>
      </c>
      <c r="F72" s="85">
        <f t="shared" si="25"/>
        <v>62.174052066355387</v>
      </c>
      <c r="G72" s="203">
        <v>39209.440000000002</v>
      </c>
      <c r="H72" s="204">
        <v>35563.85</v>
      </c>
      <c r="I72" s="205">
        <f t="shared" si="24"/>
        <v>90.70226455669858</v>
      </c>
      <c r="J72" s="31">
        <f t="shared" si="22"/>
        <v>3645.5900000000038</v>
      </c>
      <c r="K72" s="24">
        <f t="shared" si="23"/>
        <v>57200.47</v>
      </c>
      <c r="L72" s="135"/>
      <c r="M72" s="24">
        <f t="shared" si="26"/>
        <v>57200.47</v>
      </c>
      <c r="N72" s="136"/>
      <c r="O72" s="136"/>
      <c r="P72" s="136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8"/>
      <c r="BB72" s="138"/>
    </row>
    <row r="73" spans="1:961" s="190" customFormat="1" ht="36" customHeight="1" x14ac:dyDescent="0.25">
      <c r="A73" s="191" t="s">
        <v>85</v>
      </c>
      <c r="B73" s="192">
        <v>612</v>
      </c>
      <c r="C73" s="193">
        <f>C64+C67+C70</f>
        <v>7305024.8300000001</v>
      </c>
      <c r="D73" s="193">
        <f>D64+D67+D70</f>
        <v>3333240.87</v>
      </c>
      <c r="E73" s="193">
        <f>E64+E67+E70</f>
        <v>3971783.96</v>
      </c>
      <c r="F73" s="194">
        <f t="shared" si="25"/>
        <v>45.629425601829197</v>
      </c>
      <c r="G73" s="193">
        <f>G64+G67+G70</f>
        <v>4015309.92</v>
      </c>
      <c r="H73" s="193">
        <f>H64+H67+H70</f>
        <v>3333240.87</v>
      </c>
      <c r="I73" s="195">
        <f t="shared" si="24"/>
        <v>83.013290042627659</v>
      </c>
      <c r="J73" s="31">
        <f t="shared" si="22"/>
        <v>682069.04999999981</v>
      </c>
      <c r="K73" s="24">
        <f t="shared" si="23"/>
        <v>7305024.8300000001</v>
      </c>
      <c r="L73" s="196"/>
      <c r="M73" s="24">
        <f t="shared" si="26"/>
        <v>7305024.8300000001</v>
      </c>
      <c r="N73" s="197"/>
      <c r="O73" s="197"/>
      <c r="P73" s="19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89"/>
      <c r="BB73" s="189"/>
    </row>
    <row r="74" spans="1:961" s="58" customFormat="1" ht="30" customHeight="1" x14ac:dyDescent="0.25">
      <c r="A74" s="70" t="s">
        <v>86</v>
      </c>
      <c r="B74" s="71" t="s">
        <v>87</v>
      </c>
      <c r="C74" s="71"/>
      <c r="D74" s="71"/>
      <c r="E74" s="71"/>
      <c r="F74" s="71"/>
      <c r="G74" s="71" t="s">
        <v>24</v>
      </c>
      <c r="H74" s="71"/>
      <c r="I74" s="71"/>
      <c r="J74" s="31"/>
      <c r="K74" s="24"/>
      <c r="L74" s="55"/>
      <c r="M74" s="24"/>
      <c r="N74" s="56"/>
      <c r="O74" s="56"/>
      <c r="P74" s="5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57"/>
      <c r="BB74" s="57"/>
      <c r="AJY74" s="59"/>
    </row>
    <row r="75" spans="1:961" s="58" customFormat="1" ht="64.5" customHeight="1" x14ac:dyDescent="0.25">
      <c r="A75" s="70"/>
      <c r="B75" s="72" t="s">
        <v>2</v>
      </c>
      <c r="C75" s="73" t="s">
        <v>25</v>
      </c>
      <c r="D75" s="73" t="s">
        <v>4</v>
      </c>
      <c r="E75" s="73" t="s">
        <v>5</v>
      </c>
      <c r="F75" s="73" t="s">
        <v>6</v>
      </c>
      <c r="G75" s="73" t="s">
        <v>7</v>
      </c>
      <c r="H75" s="73" t="s">
        <v>4</v>
      </c>
      <c r="I75" s="72" t="s">
        <v>8</v>
      </c>
      <c r="J75" s="31"/>
      <c r="K75" s="24"/>
      <c r="L75" s="55"/>
      <c r="M75" s="24"/>
      <c r="N75" s="56"/>
      <c r="O75" s="56"/>
      <c r="P75" s="5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57"/>
      <c r="BB75" s="57"/>
      <c r="AJY75" s="59"/>
    </row>
    <row r="76" spans="1:961" s="212" customFormat="1" ht="24" customHeight="1" x14ac:dyDescent="0.3">
      <c r="A76" s="206" t="s">
        <v>88</v>
      </c>
      <c r="B76" s="207" t="s">
        <v>89</v>
      </c>
      <c r="C76" s="208">
        <f>C79+C84+C86+C87+C94+C106+C118+C119+C78</f>
        <v>5393590</v>
      </c>
      <c r="D76" s="208">
        <f>D79+D84+D86+D87+D94+D106+D118+D119+D78</f>
        <v>2054393.13</v>
      </c>
      <c r="E76" s="208">
        <f>E79+E84+E86+E87+E94+E106+E118+E119+E78</f>
        <v>3339196.87</v>
      </c>
      <c r="F76" s="175">
        <f>D76/C76*100</f>
        <v>38.089530906131166</v>
      </c>
      <c r="G76" s="208">
        <f>G79+G84+G86+G87+G94+G106+G118+G119+G78</f>
        <v>3576660</v>
      </c>
      <c r="H76" s="208">
        <f>H79+H84+H86+H87+H94+H106+H118+H119+H78</f>
        <v>2054393.13</v>
      </c>
      <c r="I76" s="208">
        <f t="shared" ref="I76:I144" si="27">H76/G76*100</f>
        <v>57.438871181493347</v>
      </c>
      <c r="J76" s="31">
        <f t="shared" ref="J76:J95" si="28">G76-H76</f>
        <v>1522266.87</v>
      </c>
      <c r="K76" s="24">
        <f t="shared" ref="K76:K95" si="29">C76</f>
        <v>5393590</v>
      </c>
      <c r="L76" s="209"/>
      <c r="M76" s="24">
        <f t="shared" si="26"/>
        <v>5393590</v>
      </c>
      <c r="N76" s="210"/>
      <c r="O76" s="210"/>
      <c r="P76" s="210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211"/>
      <c r="BB76" s="211"/>
    </row>
    <row r="77" spans="1:961" s="212" customFormat="1" ht="31.5" customHeight="1" x14ac:dyDescent="0.25">
      <c r="A77" s="213" t="s">
        <v>30</v>
      </c>
      <c r="B77" s="214" t="s">
        <v>90</v>
      </c>
      <c r="C77" s="215">
        <f>C78</f>
        <v>0</v>
      </c>
      <c r="D77" s="215">
        <f>D78</f>
        <v>0</v>
      </c>
      <c r="E77" s="215">
        <f>E78</f>
        <v>0</v>
      </c>
      <c r="F77" s="115" t="e">
        <f>D77/C77*100</f>
        <v>#DIV/0!</v>
      </c>
      <c r="G77" s="215">
        <f>G78</f>
        <v>0</v>
      </c>
      <c r="H77" s="215">
        <f>H78</f>
        <v>0</v>
      </c>
      <c r="I77" s="215" t="e">
        <f t="shared" si="27"/>
        <v>#DIV/0!</v>
      </c>
      <c r="J77" s="31">
        <f t="shared" si="28"/>
        <v>0</v>
      </c>
      <c r="K77" s="24">
        <f t="shared" si="29"/>
        <v>0</v>
      </c>
      <c r="L77" s="216"/>
      <c r="M77" s="24">
        <f t="shared" si="26"/>
        <v>0</v>
      </c>
      <c r="N77" s="217"/>
      <c r="O77" s="217"/>
      <c r="P77" s="217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211"/>
      <c r="BB77" s="211"/>
    </row>
    <row r="78" spans="1:961" s="224" customFormat="1" ht="52.5" customHeight="1" x14ac:dyDescent="0.3">
      <c r="A78" s="218" t="s">
        <v>91</v>
      </c>
      <c r="B78" s="219" t="s">
        <v>92</v>
      </c>
      <c r="C78" s="220"/>
      <c r="D78" s="221">
        <f>H78</f>
        <v>0</v>
      </c>
      <c r="E78" s="221">
        <f>C78-D78</f>
        <v>0</v>
      </c>
      <c r="F78" s="85" t="e">
        <f>D78/C78*100</f>
        <v>#DIV/0!</v>
      </c>
      <c r="G78" s="221"/>
      <c r="H78" s="221"/>
      <c r="I78" s="222" t="e">
        <f t="shared" si="27"/>
        <v>#DIV/0!</v>
      </c>
      <c r="J78" s="31">
        <f t="shared" si="28"/>
        <v>0</v>
      </c>
      <c r="K78" s="24">
        <f t="shared" si="29"/>
        <v>0</v>
      </c>
      <c r="L78" s="88"/>
      <c r="M78" s="24">
        <f t="shared" si="26"/>
        <v>0</v>
      </c>
      <c r="N78" s="89"/>
      <c r="O78" s="89"/>
      <c r="P78" s="89"/>
      <c r="Q78" s="223"/>
      <c r="R78" s="223"/>
      <c r="S78" s="223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AJY78" s="225"/>
    </row>
    <row r="79" spans="1:961" s="229" customFormat="1" ht="24" customHeight="1" x14ac:dyDescent="0.3">
      <c r="A79" s="213" t="s">
        <v>32</v>
      </c>
      <c r="B79" s="214" t="s">
        <v>93</v>
      </c>
      <c r="C79" s="215">
        <f>SUM(C80:C82)</f>
        <v>20785</v>
      </c>
      <c r="D79" s="215">
        <f>SUM(D80:D82)</f>
        <v>10454.359999999999</v>
      </c>
      <c r="E79" s="215">
        <f>SUM(E80:E82)</f>
        <v>10330.640000000001</v>
      </c>
      <c r="F79" s="115">
        <f t="shared" ref="F79:F148" si="30">D79/C79*100</f>
        <v>50.297618474861672</v>
      </c>
      <c r="G79" s="215">
        <f>SUM(G80:G82)</f>
        <v>11544</v>
      </c>
      <c r="H79" s="215">
        <f>SUM(H80:H82)</f>
        <v>10454.359999999999</v>
      </c>
      <c r="I79" s="215">
        <f t="shared" si="27"/>
        <v>90.560984060984055</v>
      </c>
      <c r="J79" s="31">
        <f t="shared" si="28"/>
        <v>1089.6400000000012</v>
      </c>
      <c r="K79" s="24">
        <f t="shared" si="29"/>
        <v>20785</v>
      </c>
      <c r="L79" s="226"/>
      <c r="M79" s="24">
        <f t="shared" si="26"/>
        <v>20785</v>
      </c>
      <c r="N79" s="227"/>
      <c r="O79" s="227"/>
      <c r="P79" s="227"/>
      <c r="Q79" s="228"/>
      <c r="R79" s="228"/>
      <c r="S79" s="228"/>
      <c r="T79" s="228"/>
      <c r="U79" s="228"/>
      <c r="V79" s="228"/>
      <c r="W79" s="228"/>
      <c r="X79" s="228"/>
      <c r="Y79" s="228"/>
      <c r="Z79" s="228"/>
      <c r="AA79" s="228"/>
      <c r="AB79" s="228"/>
      <c r="AC79" s="228"/>
      <c r="AD79" s="228"/>
      <c r="AE79" s="228"/>
      <c r="AF79" s="228"/>
      <c r="AG79" s="228"/>
      <c r="AH79" s="228"/>
      <c r="AI79" s="228"/>
      <c r="AJ79" s="228"/>
      <c r="AK79" s="228"/>
      <c r="AL79" s="228"/>
      <c r="AM79" s="228"/>
      <c r="AN79" s="228"/>
      <c r="AO79" s="228"/>
      <c r="AP79" s="228"/>
      <c r="AQ79" s="228"/>
      <c r="AR79" s="228"/>
      <c r="AS79" s="228"/>
      <c r="AT79" s="228"/>
      <c r="AU79" s="228"/>
      <c r="AV79" s="228"/>
      <c r="AW79" s="228"/>
      <c r="AX79" s="228"/>
      <c r="AY79" s="228"/>
      <c r="AZ79" s="228"/>
      <c r="BA79" s="228"/>
      <c r="BB79" s="228"/>
    </row>
    <row r="80" spans="1:961" s="232" customFormat="1" ht="37.5" customHeight="1" x14ac:dyDescent="0.3">
      <c r="A80" s="218" t="s">
        <v>94</v>
      </c>
      <c r="B80" s="219" t="s">
        <v>95</v>
      </c>
      <c r="C80" s="230"/>
      <c r="D80" s="221">
        <f>H80</f>
        <v>0</v>
      </c>
      <c r="E80" s="221">
        <f>C80-D80</f>
        <v>0</v>
      </c>
      <c r="F80" s="85" t="e">
        <f t="shared" si="30"/>
        <v>#DIV/0!</v>
      </c>
      <c r="G80" s="221">
        <v>0</v>
      </c>
      <c r="H80" s="221"/>
      <c r="I80" s="222" t="e">
        <f t="shared" si="27"/>
        <v>#DIV/0!</v>
      </c>
      <c r="J80" s="31">
        <f t="shared" si="28"/>
        <v>0</v>
      </c>
      <c r="K80" s="24">
        <f t="shared" si="29"/>
        <v>0</v>
      </c>
      <c r="L80" s="88"/>
      <c r="M80" s="24">
        <f t="shared" si="26"/>
        <v>0</v>
      </c>
      <c r="N80" s="89"/>
      <c r="O80" s="89"/>
      <c r="P80" s="89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</row>
    <row r="81" spans="1:961" s="240" customFormat="1" ht="32.25" x14ac:dyDescent="0.3">
      <c r="A81" s="218" t="s">
        <v>96</v>
      </c>
      <c r="B81" s="233">
        <v>2210004</v>
      </c>
      <c r="C81" s="234">
        <v>5200</v>
      </c>
      <c r="D81" s="235">
        <f>H81</f>
        <v>0</v>
      </c>
      <c r="E81" s="235">
        <f>C81-D81</f>
        <v>5200</v>
      </c>
      <c r="F81" s="85">
        <f>D81/C81*100</f>
        <v>0</v>
      </c>
      <c r="G81" s="235">
        <v>0</v>
      </c>
      <c r="H81" s="235"/>
      <c r="I81" s="235" t="e">
        <f t="shared" si="27"/>
        <v>#DIV/0!</v>
      </c>
      <c r="J81" s="31">
        <f t="shared" si="28"/>
        <v>0</v>
      </c>
      <c r="K81" s="24">
        <f t="shared" si="29"/>
        <v>5200</v>
      </c>
      <c r="L81" s="236"/>
      <c r="M81" s="24">
        <f t="shared" si="26"/>
        <v>5200</v>
      </c>
      <c r="N81" s="237"/>
      <c r="O81" s="237"/>
      <c r="P81" s="237"/>
      <c r="Q81" s="238"/>
      <c r="R81" s="238"/>
      <c r="S81" s="238"/>
      <c r="T81" s="238"/>
      <c r="U81" s="238"/>
      <c r="V81" s="238"/>
      <c r="W81" s="238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</row>
    <row r="82" spans="1:961" s="240" customFormat="1" ht="22.5" customHeight="1" x14ac:dyDescent="0.3">
      <c r="A82" s="218" t="s">
        <v>97</v>
      </c>
      <c r="B82" s="233">
        <v>2210005</v>
      </c>
      <c r="C82" s="234">
        <f>39585-24000</f>
        <v>15585</v>
      </c>
      <c r="D82" s="235">
        <f>H82</f>
        <v>10454.359999999999</v>
      </c>
      <c r="E82" s="235">
        <f>C82-D82</f>
        <v>5130.6400000000012</v>
      </c>
      <c r="F82" s="85">
        <f>D82/C82*100</f>
        <v>67.079627847289046</v>
      </c>
      <c r="G82" s="235">
        <v>11544</v>
      </c>
      <c r="H82" s="235">
        <v>10454.359999999999</v>
      </c>
      <c r="I82" s="235">
        <f t="shared" si="27"/>
        <v>90.560984060984055</v>
      </c>
      <c r="J82" s="31">
        <f t="shared" si="28"/>
        <v>1089.6400000000012</v>
      </c>
      <c r="K82" s="24">
        <f t="shared" si="29"/>
        <v>15585</v>
      </c>
      <c r="L82" s="236"/>
      <c r="M82" s="24">
        <f t="shared" si="26"/>
        <v>15585</v>
      </c>
      <c r="N82" s="237"/>
      <c r="O82" s="237"/>
      <c r="P82" s="237"/>
      <c r="Q82" s="238"/>
      <c r="R82" s="238"/>
      <c r="S82" s="238"/>
      <c r="T82" s="238"/>
      <c r="U82" s="238"/>
      <c r="V82" s="238"/>
      <c r="W82" s="238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  <c r="AT82" s="239"/>
      <c r="AU82" s="239"/>
      <c r="AV82" s="239"/>
      <c r="AW82" s="239"/>
      <c r="AX82" s="239"/>
      <c r="AY82" s="239"/>
      <c r="AZ82" s="239"/>
      <c r="BA82" s="239"/>
      <c r="BB82" s="239"/>
    </row>
    <row r="83" spans="1:961" s="240" customFormat="1" ht="22.5" customHeight="1" x14ac:dyDescent="0.3">
      <c r="A83" s="241" t="s">
        <v>98</v>
      </c>
      <c r="B83" s="242">
        <v>222</v>
      </c>
      <c r="C83" s="243">
        <f>C84</f>
        <v>0</v>
      </c>
      <c r="D83" s="243">
        <f>D84</f>
        <v>0</v>
      </c>
      <c r="E83" s="243">
        <f>E84</f>
        <v>0</v>
      </c>
      <c r="F83" s="115" t="e">
        <f t="shared" si="30"/>
        <v>#DIV/0!</v>
      </c>
      <c r="G83" s="243">
        <f>G84</f>
        <v>0</v>
      </c>
      <c r="H83" s="243">
        <f>H84</f>
        <v>0</v>
      </c>
      <c r="I83" s="243" t="e">
        <f t="shared" si="27"/>
        <v>#DIV/0!</v>
      </c>
      <c r="J83" s="31">
        <f t="shared" si="28"/>
        <v>0</v>
      </c>
      <c r="K83" s="24">
        <f t="shared" si="29"/>
        <v>0</v>
      </c>
      <c r="L83" s="244"/>
      <c r="M83" s="24">
        <f t="shared" si="26"/>
        <v>0</v>
      </c>
      <c r="N83" s="245"/>
      <c r="O83" s="245"/>
      <c r="P83" s="245"/>
      <c r="Q83" s="238"/>
      <c r="R83" s="238"/>
      <c r="S83" s="238"/>
      <c r="T83" s="238"/>
      <c r="U83" s="238"/>
      <c r="V83" s="238"/>
      <c r="W83" s="238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</row>
    <row r="84" spans="1:961" s="248" customFormat="1" ht="18.75" customHeight="1" x14ac:dyDescent="0.3">
      <c r="A84" s="218" t="s">
        <v>99</v>
      </c>
      <c r="B84" s="233">
        <v>2220000</v>
      </c>
      <c r="C84" s="246"/>
      <c r="D84" s="235">
        <f>H84</f>
        <v>0</v>
      </c>
      <c r="E84" s="235">
        <f>C84-D84</f>
        <v>0</v>
      </c>
      <c r="F84" s="85" t="e">
        <f t="shared" si="30"/>
        <v>#DIV/0!</v>
      </c>
      <c r="G84" s="235"/>
      <c r="H84" s="235"/>
      <c r="I84" s="235" t="e">
        <f t="shared" si="27"/>
        <v>#DIV/0!</v>
      </c>
      <c r="J84" s="31">
        <f t="shared" si="28"/>
        <v>0</v>
      </c>
      <c r="K84" s="24">
        <f t="shared" si="29"/>
        <v>0</v>
      </c>
      <c r="L84" s="236"/>
      <c r="M84" s="24">
        <f t="shared" si="26"/>
        <v>0</v>
      </c>
      <c r="N84" s="237"/>
      <c r="O84" s="237"/>
      <c r="P84" s="237"/>
      <c r="Q84" s="238"/>
      <c r="R84" s="238"/>
      <c r="S84" s="238"/>
      <c r="T84" s="238"/>
      <c r="U84" s="238"/>
      <c r="V84" s="238"/>
      <c r="W84" s="238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239"/>
      <c r="AL84" s="239"/>
      <c r="AM84" s="239"/>
      <c r="AN84" s="239"/>
      <c r="AO84" s="239"/>
      <c r="AP84" s="239"/>
      <c r="AQ84" s="239"/>
      <c r="AR84" s="239"/>
      <c r="AS84" s="239"/>
      <c r="AT84" s="239"/>
      <c r="AU84" s="239"/>
      <c r="AV84" s="239"/>
      <c r="AW84" s="239"/>
      <c r="AX84" s="239"/>
      <c r="AY84" s="239"/>
      <c r="AZ84" s="239"/>
      <c r="BA84" s="247"/>
      <c r="BB84" s="247"/>
    </row>
    <row r="85" spans="1:961" s="248" customFormat="1" ht="18.75" customHeight="1" x14ac:dyDescent="0.3">
      <c r="A85" s="241" t="s">
        <v>100</v>
      </c>
      <c r="B85" s="242">
        <v>226</v>
      </c>
      <c r="C85" s="249">
        <f>C86</f>
        <v>43892</v>
      </c>
      <c r="D85" s="249">
        <f>D86</f>
        <v>11786.7</v>
      </c>
      <c r="E85" s="249">
        <f>E86</f>
        <v>32105.3</v>
      </c>
      <c r="F85" s="115">
        <f t="shared" si="30"/>
        <v>26.853868586530577</v>
      </c>
      <c r="G85" s="249">
        <f>G86</f>
        <v>17000</v>
      </c>
      <c r="H85" s="249">
        <f>H86</f>
        <v>11786.7</v>
      </c>
      <c r="I85" s="249">
        <f t="shared" si="27"/>
        <v>69.333529411764701</v>
      </c>
      <c r="J85" s="31">
        <f t="shared" si="28"/>
        <v>5213.2999999999993</v>
      </c>
      <c r="K85" s="24">
        <f t="shared" si="29"/>
        <v>43892</v>
      </c>
      <c r="L85" s="250"/>
      <c r="M85" s="24">
        <f t="shared" si="26"/>
        <v>43892</v>
      </c>
      <c r="N85" s="251"/>
      <c r="O85" s="251"/>
      <c r="P85" s="251"/>
      <c r="Q85" s="238"/>
      <c r="R85" s="238"/>
      <c r="S85" s="238"/>
      <c r="T85" s="238"/>
      <c r="U85" s="238"/>
      <c r="V85" s="238"/>
      <c r="W85" s="238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39"/>
      <c r="AL85" s="239"/>
      <c r="AM85" s="239"/>
      <c r="AN85" s="239"/>
      <c r="AO85" s="239"/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47"/>
      <c r="BB85" s="247"/>
    </row>
    <row r="86" spans="1:961" s="256" customFormat="1" ht="23.25" customHeight="1" x14ac:dyDescent="0.3">
      <c r="A86" s="218" t="s">
        <v>101</v>
      </c>
      <c r="B86" s="252">
        <v>2260123</v>
      </c>
      <c r="C86" s="246">
        <v>43892</v>
      </c>
      <c r="D86" s="253">
        <f>H86</f>
        <v>11786.7</v>
      </c>
      <c r="E86" s="253">
        <f>C86-D86</f>
        <v>32105.3</v>
      </c>
      <c r="F86" s="85">
        <f t="shared" si="30"/>
        <v>26.853868586530577</v>
      </c>
      <c r="G86" s="253">
        <v>17000</v>
      </c>
      <c r="H86" s="253">
        <v>11786.7</v>
      </c>
      <c r="I86" s="254">
        <f t="shared" si="27"/>
        <v>69.333529411764701</v>
      </c>
      <c r="J86" s="31">
        <f t="shared" si="28"/>
        <v>5213.2999999999993</v>
      </c>
      <c r="K86" s="24">
        <f t="shared" si="29"/>
        <v>43892</v>
      </c>
      <c r="L86" s="88"/>
      <c r="M86" s="24">
        <f t="shared" si="26"/>
        <v>43892</v>
      </c>
      <c r="N86" s="89"/>
      <c r="O86" s="89"/>
      <c r="P86" s="89"/>
      <c r="Q86" s="4"/>
      <c r="R86" s="4"/>
      <c r="S86" s="4"/>
      <c r="T86" s="4"/>
      <c r="U86" s="4"/>
      <c r="V86" s="4"/>
      <c r="W86" s="4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255"/>
      <c r="BB86" s="255"/>
      <c r="AJY86" s="257"/>
    </row>
    <row r="87" spans="1:961" s="229" customFormat="1" ht="18.75" customHeight="1" x14ac:dyDescent="0.3">
      <c r="A87" s="258" t="s">
        <v>102</v>
      </c>
      <c r="B87" s="259">
        <v>223</v>
      </c>
      <c r="C87" s="260">
        <f>SUM(C90:C93)</f>
        <v>1733295</v>
      </c>
      <c r="D87" s="260">
        <f>SUM(D90:D93)</f>
        <v>459310.6</v>
      </c>
      <c r="E87" s="260">
        <f>SUM(E90:E93)</f>
        <v>1273984.3999999999</v>
      </c>
      <c r="F87" s="115">
        <f t="shared" si="30"/>
        <v>26.499274503186125</v>
      </c>
      <c r="G87" s="260">
        <f>SUM(G90:G93)</f>
        <v>1231472</v>
      </c>
      <c r="H87" s="260">
        <f>SUM(H90:H93)</f>
        <v>459310.6</v>
      </c>
      <c r="I87" s="260">
        <f t="shared" si="27"/>
        <v>37.297689269427153</v>
      </c>
      <c r="J87" s="31">
        <f t="shared" si="28"/>
        <v>772161.4</v>
      </c>
      <c r="K87" s="24">
        <f t="shared" si="29"/>
        <v>1733295</v>
      </c>
      <c r="L87" s="226"/>
      <c r="M87" s="24">
        <f t="shared" si="26"/>
        <v>1733295</v>
      </c>
      <c r="N87" s="227"/>
      <c r="O87" s="227"/>
      <c r="P87" s="227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228"/>
      <c r="BB87" s="228"/>
    </row>
    <row r="88" spans="1:961" s="268" customFormat="1" ht="18.75" customHeight="1" x14ac:dyDescent="0.35">
      <c r="A88" s="261" t="s">
        <v>103</v>
      </c>
      <c r="B88" s="262" t="s">
        <v>104</v>
      </c>
      <c r="C88" s="263">
        <f>C91+C93</f>
        <v>269001</v>
      </c>
      <c r="D88" s="263">
        <f>D91+D93</f>
        <v>119487.32</v>
      </c>
      <c r="E88" s="263">
        <f t="shared" ref="E88:E117" si="31">C88-D88</f>
        <v>149513.68</v>
      </c>
      <c r="F88" s="264">
        <f t="shared" si="30"/>
        <v>44.418912940844088</v>
      </c>
      <c r="G88" s="263">
        <f>G91+G93</f>
        <v>181472</v>
      </c>
      <c r="H88" s="263">
        <f>H91+H93</f>
        <v>119487.32</v>
      </c>
      <c r="I88" s="263">
        <f t="shared" si="27"/>
        <v>65.843391818021516</v>
      </c>
      <c r="J88" s="31">
        <f t="shared" si="28"/>
        <v>61984.679999999993</v>
      </c>
      <c r="K88" s="24">
        <f t="shared" si="29"/>
        <v>269001</v>
      </c>
      <c r="L88" s="265"/>
      <c r="M88" s="24">
        <f t="shared" si="26"/>
        <v>269001</v>
      </c>
      <c r="N88" s="266"/>
      <c r="O88" s="266"/>
      <c r="P88" s="266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</row>
    <row r="89" spans="1:961" s="268" customFormat="1" ht="18.75" customHeight="1" x14ac:dyDescent="0.35">
      <c r="A89" s="261" t="s">
        <v>105</v>
      </c>
      <c r="B89" s="262" t="s">
        <v>106</v>
      </c>
      <c r="C89" s="263">
        <f>C90+C92</f>
        <v>1464294</v>
      </c>
      <c r="D89" s="263">
        <f>D90+D92</f>
        <v>339823.27999999997</v>
      </c>
      <c r="E89" s="263">
        <f t="shared" si="31"/>
        <v>1124470.72</v>
      </c>
      <c r="F89" s="264">
        <f t="shared" si="30"/>
        <v>23.207312192770029</v>
      </c>
      <c r="G89" s="263">
        <f>G90+G92</f>
        <v>1050000</v>
      </c>
      <c r="H89" s="263">
        <f>H90+H92</f>
        <v>339823.27999999997</v>
      </c>
      <c r="I89" s="263">
        <f t="shared" si="27"/>
        <v>32.364121904761902</v>
      </c>
      <c r="J89" s="31">
        <f t="shared" si="28"/>
        <v>710176.72</v>
      </c>
      <c r="K89" s="24">
        <f t="shared" si="29"/>
        <v>1464294</v>
      </c>
      <c r="L89" s="265"/>
      <c r="M89" s="24">
        <f t="shared" si="26"/>
        <v>1464294</v>
      </c>
      <c r="N89" s="266"/>
      <c r="O89" s="266"/>
      <c r="P89" s="266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</row>
    <row r="90" spans="1:961" s="277" customFormat="1" ht="18.75" x14ac:dyDescent="0.3">
      <c r="A90" s="269" t="s">
        <v>107</v>
      </c>
      <c r="B90" s="270">
        <v>2413010</v>
      </c>
      <c r="C90" s="271">
        <f>1140281-302000</f>
        <v>838281</v>
      </c>
      <c r="D90" s="253">
        <f>H90</f>
        <v>193761.3</v>
      </c>
      <c r="E90" s="235">
        <f t="shared" si="31"/>
        <v>644519.69999999995</v>
      </c>
      <c r="F90" s="85">
        <f t="shared" si="30"/>
        <v>23.114122829934114</v>
      </c>
      <c r="G90" s="235">
        <v>655000</v>
      </c>
      <c r="H90" s="235">
        <v>193761.3</v>
      </c>
      <c r="I90" s="235">
        <f t="shared" si="27"/>
        <v>29.58187786259542</v>
      </c>
      <c r="J90" s="31">
        <f t="shared" si="28"/>
        <v>461238.7</v>
      </c>
      <c r="K90" s="24">
        <f t="shared" si="29"/>
        <v>838281</v>
      </c>
      <c r="L90" s="272"/>
      <c r="M90" s="24">
        <f t="shared" si="26"/>
        <v>838281</v>
      </c>
      <c r="N90" s="273"/>
      <c r="O90" s="273"/>
      <c r="P90" s="273"/>
      <c r="Q90" s="274"/>
      <c r="R90" s="274"/>
      <c r="S90" s="274"/>
      <c r="T90" s="274"/>
      <c r="U90" s="274"/>
      <c r="V90" s="274"/>
      <c r="W90" s="274"/>
      <c r="X90" s="275"/>
      <c r="Y90" s="275"/>
      <c r="Z90" s="275"/>
      <c r="AA90" s="275"/>
      <c r="AB90" s="275"/>
      <c r="AC90" s="275"/>
      <c r="AD90" s="275"/>
      <c r="AE90" s="275"/>
      <c r="AF90" s="275"/>
      <c r="AG90" s="275"/>
      <c r="AH90" s="275"/>
      <c r="AI90" s="275"/>
      <c r="AJ90" s="275"/>
      <c r="AK90" s="275"/>
      <c r="AL90" s="275"/>
      <c r="AM90" s="275"/>
      <c r="AN90" s="275"/>
      <c r="AO90" s="275"/>
      <c r="AP90" s="275"/>
      <c r="AQ90" s="275"/>
      <c r="AR90" s="275"/>
      <c r="AS90" s="275"/>
      <c r="AT90" s="275"/>
      <c r="AU90" s="275"/>
      <c r="AV90" s="275"/>
      <c r="AW90" s="275"/>
      <c r="AX90" s="275"/>
      <c r="AY90" s="275"/>
      <c r="AZ90" s="275"/>
      <c r="BA90" s="276"/>
      <c r="BB90" s="276"/>
    </row>
    <row r="91" spans="1:961" s="277" customFormat="1" ht="18.75" x14ac:dyDescent="0.3">
      <c r="A91" s="269" t="s">
        <v>108</v>
      </c>
      <c r="B91" s="270">
        <v>2413020</v>
      </c>
      <c r="C91" s="271">
        <v>202811</v>
      </c>
      <c r="D91" s="253">
        <f t="shared" ref="D91:D93" si="32">H91</f>
        <v>70357.56</v>
      </c>
      <c r="E91" s="235">
        <f t="shared" si="31"/>
        <v>132453.44</v>
      </c>
      <c r="F91" s="85">
        <f t="shared" si="30"/>
        <v>34.691195250750702</v>
      </c>
      <c r="G91" s="235">
        <v>137000</v>
      </c>
      <c r="H91" s="235">
        <v>70357.56</v>
      </c>
      <c r="I91" s="235">
        <f t="shared" si="27"/>
        <v>51.35588321167883</v>
      </c>
      <c r="J91" s="31">
        <f t="shared" si="28"/>
        <v>66642.44</v>
      </c>
      <c r="K91" s="24">
        <f t="shared" si="29"/>
        <v>202811</v>
      </c>
      <c r="L91" s="272"/>
      <c r="M91" s="24">
        <f t="shared" si="26"/>
        <v>202811</v>
      </c>
      <c r="N91" s="273"/>
      <c r="O91" s="273"/>
      <c r="P91" s="273"/>
      <c r="Q91" s="274"/>
      <c r="R91" s="274"/>
      <c r="S91" s="274"/>
      <c r="T91" s="274"/>
      <c r="U91" s="274"/>
      <c r="V91" s="274"/>
      <c r="W91" s="274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6"/>
      <c r="BB91" s="276"/>
    </row>
    <row r="92" spans="1:961" s="277" customFormat="1" ht="18.75" x14ac:dyDescent="0.3">
      <c r="A92" s="269" t="s">
        <v>109</v>
      </c>
      <c r="B92" s="270">
        <v>2413030</v>
      </c>
      <c r="C92" s="271">
        <v>626013</v>
      </c>
      <c r="D92" s="253">
        <f t="shared" si="32"/>
        <v>146061.97999999998</v>
      </c>
      <c r="E92" s="235">
        <f t="shared" si="31"/>
        <v>479951.02</v>
      </c>
      <c r="F92" s="85">
        <f t="shared" si="30"/>
        <v>23.332100132105879</v>
      </c>
      <c r="G92" s="235">
        <v>395000</v>
      </c>
      <c r="H92" s="235">
        <v>146061.97999999998</v>
      </c>
      <c r="I92" s="235">
        <f t="shared" si="27"/>
        <v>36.977716455696196</v>
      </c>
      <c r="J92" s="31">
        <f t="shared" si="28"/>
        <v>248938.02000000002</v>
      </c>
      <c r="K92" s="24">
        <f t="shared" si="29"/>
        <v>626013</v>
      </c>
      <c r="L92" s="272"/>
      <c r="M92" s="24">
        <f t="shared" si="26"/>
        <v>626013</v>
      </c>
      <c r="N92" s="273"/>
      <c r="O92" s="273"/>
      <c r="P92" s="273"/>
      <c r="Q92" s="274"/>
      <c r="R92" s="274"/>
      <c r="S92" s="274"/>
      <c r="T92" s="274"/>
      <c r="U92" s="274"/>
      <c r="V92" s="274"/>
      <c r="W92" s="274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6"/>
      <c r="BB92" s="276"/>
    </row>
    <row r="93" spans="1:961" s="281" customFormat="1" ht="18.75" x14ac:dyDescent="0.3">
      <c r="A93" s="278" t="s">
        <v>110</v>
      </c>
      <c r="B93" s="270">
        <v>2413050</v>
      </c>
      <c r="C93" s="271">
        <v>66190</v>
      </c>
      <c r="D93" s="253">
        <f t="shared" si="32"/>
        <v>49129.760000000002</v>
      </c>
      <c r="E93" s="235">
        <f t="shared" si="31"/>
        <v>17060.239999999998</v>
      </c>
      <c r="F93" s="85">
        <f t="shared" si="30"/>
        <v>74.225351261519862</v>
      </c>
      <c r="G93" s="221">
        <v>44472</v>
      </c>
      <c r="H93" s="221">
        <v>49129.760000000002</v>
      </c>
      <c r="I93" s="222">
        <f t="shared" si="27"/>
        <v>110.47346645080052</v>
      </c>
      <c r="J93" s="31">
        <f t="shared" si="28"/>
        <v>-4657.760000000002</v>
      </c>
      <c r="K93" s="24">
        <f t="shared" si="29"/>
        <v>66190</v>
      </c>
      <c r="L93" s="88"/>
      <c r="M93" s="24">
        <f t="shared" si="26"/>
        <v>66190</v>
      </c>
      <c r="N93" s="89"/>
      <c r="O93" s="89"/>
      <c r="P93" s="89"/>
      <c r="Q93" s="4"/>
      <c r="R93" s="4"/>
      <c r="S93" s="4"/>
      <c r="T93" s="4"/>
      <c r="U93" s="4"/>
      <c r="V93" s="4"/>
      <c r="W93" s="4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279"/>
      <c r="AI93" s="279"/>
      <c r="AJ93" s="279"/>
      <c r="AK93" s="279"/>
      <c r="AL93" s="279"/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80"/>
      <c r="BB93" s="280"/>
      <c r="AJY93" s="282"/>
    </row>
    <row r="94" spans="1:961" s="286" customFormat="1" ht="27" customHeight="1" x14ac:dyDescent="0.3">
      <c r="A94" s="283" t="s">
        <v>34</v>
      </c>
      <c r="B94" s="259">
        <v>225</v>
      </c>
      <c r="C94" s="260">
        <f>SUM(C95:C105)</f>
        <v>328857</v>
      </c>
      <c r="D94" s="260">
        <f>SUM(D95:D105)</f>
        <v>211024.8</v>
      </c>
      <c r="E94" s="260">
        <f>SUM(E95:E105)</f>
        <v>117832.2</v>
      </c>
      <c r="F94" s="115">
        <f t="shared" si="30"/>
        <v>64.169167753765308</v>
      </c>
      <c r="G94" s="260">
        <f>SUM(G95:G105)</f>
        <v>223828</v>
      </c>
      <c r="H94" s="260">
        <f>SUM(H95:H105)</f>
        <v>211024.8</v>
      </c>
      <c r="I94" s="260">
        <f t="shared" si="27"/>
        <v>94.279893489643825</v>
      </c>
      <c r="J94" s="31">
        <f t="shared" si="28"/>
        <v>12803.200000000012</v>
      </c>
      <c r="K94" s="24">
        <f t="shared" si="29"/>
        <v>328857</v>
      </c>
      <c r="L94" s="226"/>
      <c r="M94" s="24">
        <f t="shared" si="26"/>
        <v>328857</v>
      </c>
      <c r="N94" s="227"/>
      <c r="O94" s="227"/>
      <c r="P94" s="227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5"/>
      <c r="BB94" s="285"/>
    </row>
    <row r="95" spans="1:961" s="289" customFormat="1" ht="20.25" customHeight="1" x14ac:dyDescent="0.3">
      <c r="A95" s="269" t="s">
        <v>111</v>
      </c>
      <c r="B95" s="270">
        <v>2250001</v>
      </c>
      <c r="C95" s="271">
        <v>24048</v>
      </c>
      <c r="D95" s="235">
        <f>H95</f>
        <v>19470</v>
      </c>
      <c r="E95" s="235">
        <f t="shared" si="31"/>
        <v>4578</v>
      </c>
      <c r="F95" s="85">
        <f>D95/C95*100</f>
        <v>80.963073852295409</v>
      </c>
      <c r="G95" s="235">
        <v>16032</v>
      </c>
      <c r="H95" s="235">
        <v>19470</v>
      </c>
      <c r="I95" s="85">
        <f t="shared" si="27"/>
        <v>121.44461077844311</v>
      </c>
      <c r="J95" s="31">
        <f t="shared" si="28"/>
        <v>-3438</v>
      </c>
      <c r="K95" s="24">
        <f t="shared" si="29"/>
        <v>24048</v>
      </c>
      <c r="L95" s="272"/>
      <c r="M95" s="24">
        <f t="shared" si="26"/>
        <v>24048</v>
      </c>
      <c r="N95" s="273"/>
      <c r="O95" s="273"/>
      <c r="P95" s="273"/>
      <c r="Q95" s="274"/>
      <c r="R95" s="274"/>
      <c r="S95" s="274"/>
      <c r="T95" s="274"/>
      <c r="U95" s="274"/>
      <c r="V95" s="274"/>
      <c r="W95" s="274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8"/>
      <c r="BB95" s="288"/>
    </row>
    <row r="96" spans="1:961" s="289" customFormat="1" ht="20.25" customHeight="1" x14ac:dyDescent="0.3">
      <c r="A96" s="290" t="s">
        <v>112</v>
      </c>
      <c r="B96" s="270">
        <v>2250067</v>
      </c>
      <c r="C96" s="271"/>
      <c r="D96" s="235">
        <f t="shared" ref="D96:D105" si="33">H96</f>
        <v>0</v>
      </c>
      <c r="E96" s="235">
        <f t="shared" si="31"/>
        <v>0</v>
      </c>
      <c r="F96" s="85" t="e">
        <f t="shared" ref="F96:F105" si="34">D96/C96*100</f>
        <v>#DIV/0!</v>
      </c>
      <c r="G96" s="235">
        <v>0</v>
      </c>
      <c r="H96" s="235"/>
      <c r="I96" s="85" t="e">
        <f t="shared" si="27"/>
        <v>#DIV/0!</v>
      </c>
      <c r="J96" s="31"/>
      <c r="K96" s="24"/>
      <c r="L96" s="272"/>
      <c r="M96" s="24"/>
      <c r="N96" s="273"/>
      <c r="O96" s="273"/>
      <c r="P96" s="273"/>
      <c r="Q96" s="274"/>
      <c r="R96" s="274"/>
      <c r="S96" s="274"/>
      <c r="T96" s="274"/>
      <c r="U96" s="274"/>
      <c r="V96" s="274"/>
      <c r="W96" s="274"/>
      <c r="X96" s="287"/>
      <c r="Y96" s="287"/>
      <c r="Z96" s="287"/>
      <c r="AA96" s="287"/>
      <c r="AB96" s="287"/>
      <c r="AC96" s="287"/>
      <c r="AD96" s="287"/>
      <c r="AE96" s="287"/>
      <c r="AF96" s="287"/>
      <c r="AG96" s="287"/>
      <c r="AH96" s="287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8"/>
      <c r="BB96" s="288"/>
    </row>
    <row r="97" spans="1:960" ht="34.5" customHeight="1" x14ac:dyDescent="0.3">
      <c r="A97" s="291" t="s">
        <v>113</v>
      </c>
      <c r="B97" s="292">
        <v>2250106</v>
      </c>
      <c r="C97" s="271">
        <v>183742</v>
      </c>
      <c r="D97" s="235">
        <f t="shared" si="33"/>
        <v>121634.8</v>
      </c>
      <c r="E97" s="235">
        <f t="shared" si="31"/>
        <v>62107.199999999997</v>
      </c>
      <c r="F97" s="85">
        <f t="shared" si="34"/>
        <v>66.198691643717822</v>
      </c>
      <c r="G97" s="221">
        <v>121592</v>
      </c>
      <c r="H97" s="221">
        <v>121634.8</v>
      </c>
      <c r="I97" s="85">
        <f t="shared" si="27"/>
        <v>100.03519968418975</v>
      </c>
      <c r="J97" s="31">
        <f>G97-H97</f>
        <v>-42.80000000000291</v>
      </c>
      <c r="K97" s="24">
        <f>C97</f>
        <v>183742</v>
      </c>
      <c r="L97" s="88"/>
      <c r="M97" s="24">
        <f t="shared" si="26"/>
        <v>183742</v>
      </c>
      <c r="N97" s="89"/>
      <c r="O97" s="89"/>
      <c r="P97" s="89"/>
      <c r="Q97" s="4"/>
      <c r="R97" s="4"/>
      <c r="S97" s="4"/>
      <c r="T97" s="4"/>
      <c r="U97" s="4"/>
      <c r="V97" s="4"/>
      <c r="W97" s="4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6"/>
      <c r="BB97" s="6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  <c r="MB97" s="7"/>
      <c r="MC97" s="7"/>
      <c r="MD97" s="7"/>
      <c r="ME97" s="7"/>
      <c r="MF97" s="7"/>
      <c r="MG97" s="7"/>
      <c r="MH97" s="7"/>
      <c r="MI97" s="7"/>
      <c r="MJ97" s="7"/>
      <c r="MK97" s="7"/>
      <c r="ML97" s="7"/>
      <c r="MM97" s="7"/>
      <c r="MN97" s="7"/>
      <c r="MO97" s="7"/>
      <c r="MP97" s="7"/>
      <c r="MQ97" s="7"/>
      <c r="MR97" s="7"/>
      <c r="MS97" s="7"/>
      <c r="MT97" s="7"/>
      <c r="MU97" s="7"/>
      <c r="MV97" s="7"/>
      <c r="MW97" s="7"/>
      <c r="MX97" s="7"/>
      <c r="MY97" s="7"/>
      <c r="MZ97" s="7"/>
      <c r="NA97" s="7"/>
      <c r="NB97" s="7"/>
      <c r="NC97" s="7"/>
      <c r="ND97" s="7"/>
      <c r="NE97" s="7"/>
      <c r="NF97" s="7"/>
      <c r="NG97" s="7"/>
      <c r="NH97" s="7"/>
      <c r="NI97" s="7"/>
      <c r="NJ97" s="7"/>
      <c r="NK97" s="7"/>
      <c r="NL97" s="7"/>
      <c r="NM97" s="7"/>
      <c r="NN97" s="7"/>
      <c r="NO97" s="7"/>
      <c r="NP97" s="7"/>
      <c r="NQ97" s="7"/>
      <c r="NR97" s="7"/>
      <c r="NS97" s="7"/>
      <c r="NT97" s="7"/>
      <c r="NU97" s="7"/>
      <c r="NV97" s="7"/>
      <c r="NW97" s="7"/>
      <c r="NX97" s="7"/>
      <c r="NY97" s="7"/>
      <c r="NZ97" s="7"/>
      <c r="OA97" s="7"/>
      <c r="OB97" s="7"/>
      <c r="OC97" s="7"/>
      <c r="OD97" s="7"/>
      <c r="OE97" s="7"/>
      <c r="OF97" s="7"/>
      <c r="OG97" s="7"/>
      <c r="OH97" s="7"/>
      <c r="OI97" s="7"/>
      <c r="OJ97" s="7"/>
      <c r="OK97" s="7"/>
      <c r="OL97" s="7"/>
      <c r="OM97" s="7"/>
      <c r="ON97" s="7"/>
      <c r="OO97" s="7"/>
      <c r="OP97" s="7"/>
      <c r="OQ97" s="7"/>
      <c r="OR97" s="7"/>
      <c r="OS97" s="7"/>
      <c r="OT97" s="7"/>
      <c r="OU97" s="7"/>
      <c r="OV97" s="7"/>
      <c r="OW97" s="7"/>
      <c r="OX97" s="7"/>
      <c r="OY97" s="7"/>
      <c r="OZ97" s="7"/>
      <c r="PA97" s="7"/>
      <c r="PB97" s="7"/>
      <c r="PC97" s="7"/>
      <c r="PD97" s="7"/>
      <c r="PE97" s="7"/>
      <c r="PF97" s="7"/>
      <c r="PG97" s="7"/>
      <c r="PH97" s="7"/>
      <c r="PI97" s="7"/>
      <c r="PJ97" s="7"/>
      <c r="PK97" s="7"/>
      <c r="PL97" s="7"/>
      <c r="PM97" s="7"/>
      <c r="PN97" s="7"/>
      <c r="PO97" s="7"/>
      <c r="PP97" s="7"/>
      <c r="PQ97" s="7"/>
      <c r="PR97" s="7"/>
      <c r="PS97" s="7"/>
      <c r="PT97" s="7"/>
      <c r="PU97" s="7"/>
      <c r="PV97" s="7"/>
      <c r="PW97" s="7"/>
      <c r="PX97" s="7"/>
      <c r="PY97" s="7"/>
      <c r="PZ97" s="7"/>
      <c r="QA97" s="7"/>
      <c r="QB97" s="7"/>
      <c r="QC97" s="7"/>
      <c r="QD97" s="7"/>
      <c r="QE97" s="7"/>
      <c r="QF97" s="7"/>
      <c r="QG97" s="7"/>
      <c r="QH97" s="7"/>
      <c r="QI97" s="7"/>
      <c r="QJ97" s="7"/>
      <c r="QK97" s="7"/>
      <c r="QL97" s="7"/>
      <c r="QM97" s="7"/>
      <c r="QN97" s="7"/>
      <c r="QO97" s="7"/>
      <c r="QP97" s="7"/>
      <c r="QQ97" s="7"/>
      <c r="QR97" s="7"/>
      <c r="QS97" s="7"/>
      <c r="QT97" s="7"/>
      <c r="QU97" s="7"/>
      <c r="QV97" s="7"/>
      <c r="QW97" s="7"/>
      <c r="QX97" s="7"/>
      <c r="QY97" s="7"/>
      <c r="QZ97" s="7"/>
      <c r="RA97" s="7"/>
      <c r="RB97" s="7"/>
      <c r="RC97" s="7"/>
      <c r="RD97" s="7"/>
      <c r="RE97" s="7"/>
      <c r="RF97" s="7"/>
      <c r="RG97" s="7"/>
      <c r="RH97" s="7"/>
      <c r="RI97" s="7"/>
      <c r="RJ97" s="7"/>
      <c r="RK97" s="7"/>
      <c r="RL97" s="7"/>
      <c r="RM97" s="7"/>
      <c r="RN97" s="7"/>
      <c r="RO97" s="7"/>
      <c r="RP97" s="7"/>
      <c r="RQ97" s="7"/>
      <c r="RR97" s="7"/>
      <c r="RS97" s="7"/>
      <c r="RT97" s="7"/>
      <c r="RU97" s="7"/>
      <c r="RV97" s="7"/>
      <c r="RW97" s="7"/>
      <c r="RX97" s="7"/>
      <c r="RY97" s="7"/>
      <c r="RZ97" s="7"/>
      <c r="SA97" s="7"/>
      <c r="SB97" s="7"/>
      <c r="SC97" s="7"/>
      <c r="SD97" s="7"/>
      <c r="SE97" s="7"/>
      <c r="SF97" s="7"/>
      <c r="SG97" s="7"/>
      <c r="SH97" s="7"/>
      <c r="SI97" s="7"/>
      <c r="SJ97" s="7"/>
      <c r="SK97" s="7"/>
      <c r="SL97" s="7"/>
      <c r="SM97" s="7"/>
      <c r="SN97" s="7"/>
      <c r="SO97" s="7"/>
      <c r="SP97" s="7"/>
      <c r="SQ97" s="7"/>
      <c r="SR97" s="7"/>
      <c r="SS97" s="7"/>
      <c r="ST97" s="7"/>
      <c r="SU97" s="7"/>
      <c r="SV97" s="7"/>
      <c r="SW97" s="7"/>
      <c r="SX97" s="7"/>
      <c r="SY97" s="7"/>
      <c r="SZ97" s="7"/>
      <c r="TA97" s="7"/>
      <c r="TB97" s="7"/>
      <c r="TC97" s="7"/>
      <c r="TD97" s="7"/>
      <c r="TE97" s="7"/>
      <c r="TF97" s="7"/>
      <c r="TG97" s="7"/>
      <c r="TH97" s="7"/>
      <c r="TI97" s="7"/>
      <c r="TJ97" s="7"/>
      <c r="TK97" s="7"/>
      <c r="TL97" s="7"/>
      <c r="TM97" s="7"/>
      <c r="TN97" s="7"/>
      <c r="TO97" s="7"/>
      <c r="TP97" s="7"/>
      <c r="TQ97" s="7"/>
      <c r="TR97" s="7"/>
      <c r="TS97" s="7"/>
      <c r="TT97" s="7"/>
      <c r="TU97" s="7"/>
      <c r="TV97" s="7"/>
      <c r="TW97" s="7"/>
      <c r="TX97" s="7"/>
      <c r="TY97" s="7"/>
      <c r="TZ97" s="7"/>
      <c r="UA97" s="7"/>
      <c r="UB97" s="7"/>
      <c r="UC97" s="7"/>
      <c r="UD97" s="7"/>
      <c r="UE97" s="7"/>
      <c r="UF97" s="7"/>
      <c r="UG97" s="7"/>
      <c r="UH97" s="7"/>
      <c r="UI97" s="7"/>
      <c r="UJ97" s="7"/>
      <c r="UK97" s="7"/>
      <c r="UL97" s="7"/>
      <c r="UM97" s="7"/>
      <c r="UN97" s="7"/>
      <c r="UO97" s="7"/>
      <c r="UP97" s="7"/>
      <c r="UQ97" s="7"/>
      <c r="UR97" s="7"/>
      <c r="US97" s="7"/>
      <c r="UT97" s="7"/>
      <c r="UU97" s="7"/>
      <c r="UV97" s="7"/>
      <c r="UW97" s="7"/>
      <c r="UX97" s="7"/>
      <c r="UY97" s="7"/>
      <c r="UZ97" s="7"/>
      <c r="VA97" s="7"/>
      <c r="VB97" s="7"/>
      <c r="VC97" s="7"/>
      <c r="VD97" s="7"/>
      <c r="VE97" s="7"/>
      <c r="VF97" s="7"/>
      <c r="VG97" s="7"/>
      <c r="VH97" s="7"/>
      <c r="VI97" s="7"/>
      <c r="VJ97" s="7"/>
      <c r="VK97" s="7"/>
      <c r="VL97" s="7"/>
      <c r="VM97" s="7"/>
      <c r="VN97" s="7"/>
      <c r="VO97" s="7"/>
      <c r="VP97" s="7"/>
      <c r="VQ97" s="7"/>
      <c r="VR97" s="7"/>
      <c r="VS97" s="7"/>
      <c r="VT97" s="7"/>
      <c r="VU97" s="7"/>
      <c r="VV97" s="7"/>
      <c r="VW97" s="7"/>
      <c r="VX97" s="7"/>
      <c r="VY97" s="7"/>
      <c r="VZ97" s="7"/>
      <c r="WA97" s="7"/>
      <c r="WB97" s="7"/>
      <c r="WC97" s="7"/>
      <c r="WD97" s="7"/>
      <c r="WE97" s="7"/>
      <c r="WF97" s="7"/>
      <c r="WG97" s="7"/>
      <c r="WH97" s="7"/>
      <c r="WI97" s="7"/>
      <c r="WJ97" s="7"/>
      <c r="WK97" s="7"/>
      <c r="WL97" s="7"/>
      <c r="WM97" s="7"/>
      <c r="WN97" s="7"/>
      <c r="WO97" s="7"/>
      <c r="WP97" s="7"/>
      <c r="WQ97" s="7"/>
      <c r="WR97" s="7"/>
      <c r="WS97" s="7"/>
      <c r="WT97" s="7"/>
      <c r="WU97" s="7"/>
      <c r="WV97" s="7"/>
      <c r="WW97" s="7"/>
      <c r="WX97" s="7"/>
      <c r="WY97" s="7"/>
      <c r="WZ97" s="7"/>
      <c r="XA97" s="7"/>
      <c r="XB97" s="7"/>
      <c r="XC97" s="7"/>
      <c r="XD97" s="7"/>
      <c r="XE97" s="7"/>
      <c r="XF97" s="7"/>
      <c r="XG97" s="7"/>
      <c r="XH97" s="7"/>
      <c r="XI97" s="7"/>
      <c r="XJ97" s="7"/>
      <c r="XK97" s="7"/>
      <c r="XL97" s="7"/>
      <c r="XM97" s="7"/>
      <c r="XN97" s="7"/>
      <c r="XO97" s="7"/>
      <c r="XP97" s="7"/>
      <c r="XQ97" s="7"/>
      <c r="XR97" s="7"/>
      <c r="XS97" s="7"/>
      <c r="XT97" s="7"/>
      <c r="XU97" s="7"/>
      <c r="XV97" s="7"/>
      <c r="XW97" s="7"/>
      <c r="XX97" s="7"/>
      <c r="XY97" s="7"/>
      <c r="XZ97" s="7"/>
      <c r="YA97" s="7"/>
      <c r="YB97" s="7"/>
      <c r="YC97" s="7"/>
      <c r="YD97" s="7"/>
      <c r="YE97" s="7"/>
      <c r="YF97" s="7"/>
      <c r="YG97" s="7"/>
      <c r="YH97" s="7"/>
      <c r="YI97" s="7"/>
      <c r="YJ97" s="7"/>
      <c r="YK97" s="7"/>
      <c r="YL97" s="7"/>
      <c r="YM97" s="7"/>
      <c r="YN97" s="7"/>
      <c r="YO97" s="7"/>
      <c r="YP97" s="7"/>
      <c r="YQ97" s="7"/>
      <c r="YR97" s="7"/>
      <c r="YS97" s="7"/>
      <c r="YT97" s="7"/>
      <c r="YU97" s="7"/>
      <c r="YV97" s="7"/>
      <c r="YW97" s="7"/>
      <c r="YX97" s="7"/>
      <c r="YY97" s="7"/>
      <c r="YZ97" s="7"/>
      <c r="ZA97" s="7"/>
      <c r="ZB97" s="7"/>
      <c r="ZC97" s="7"/>
      <c r="ZD97" s="7"/>
      <c r="ZE97" s="7"/>
      <c r="ZF97" s="7"/>
      <c r="ZG97" s="7"/>
      <c r="ZH97" s="7"/>
      <c r="ZI97" s="7"/>
      <c r="ZJ97" s="7"/>
      <c r="ZK97" s="7"/>
      <c r="ZL97" s="7"/>
      <c r="ZM97" s="7"/>
      <c r="ZN97" s="7"/>
      <c r="ZO97" s="7"/>
      <c r="ZP97" s="7"/>
      <c r="ZQ97" s="7"/>
      <c r="ZR97" s="7"/>
      <c r="ZS97" s="7"/>
      <c r="ZT97" s="7"/>
      <c r="ZU97" s="7"/>
      <c r="ZV97" s="7"/>
      <c r="ZW97" s="7"/>
      <c r="ZX97" s="7"/>
      <c r="ZY97" s="7"/>
      <c r="ZZ97" s="7"/>
      <c r="AAA97" s="7"/>
      <c r="AAB97" s="7"/>
      <c r="AAC97" s="7"/>
      <c r="AAD97" s="7"/>
      <c r="AAE97" s="7"/>
      <c r="AAF97" s="7"/>
      <c r="AAG97" s="7"/>
      <c r="AAH97" s="7"/>
      <c r="AAI97" s="7"/>
      <c r="AAJ97" s="7"/>
      <c r="AAK97" s="7"/>
      <c r="AAL97" s="7"/>
      <c r="AAM97" s="7"/>
      <c r="AAN97" s="7"/>
      <c r="AAO97" s="7"/>
      <c r="AAP97" s="7"/>
      <c r="AAQ97" s="7"/>
      <c r="AAR97" s="7"/>
      <c r="AAS97" s="7"/>
      <c r="AAT97" s="7"/>
      <c r="AAU97" s="7"/>
      <c r="AAV97" s="7"/>
      <c r="AAW97" s="7"/>
      <c r="AAX97" s="7"/>
      <c r="AAY97" s="7"/>
      <c r="AAZ97" s="7"/>
      <c r="ABA97" s="7"/>
      <c r="ABB97" s="7"/>
      <c r="ABC97" s="7"/>
      <c r="ABD97" s="7"/>
      <c r="ABE97" s="7"/>
      <c r="ABF97" s="7"/>
      <c r="ABG97" s="7"/>
      <c r="ABH97" s="7"/>
      <c r="ABI97" s="7"/>
      <c r="ABJ97" s="7"/>
      <c r="ABK97" s="7"/>
      <c r="ABL97" s="7"/>
      <c r="ABM97" s="7"/>
      <c r="ABN97" s="7"/>
      <c r="ABO97" s="7"/>
      <c r="ABP97" s="7"/>
      <c r="ABQ97" s="7"/>
      <c r="ABR97" s="7"/>
      <c r="ABS97" s="7"/>
      <c r="ABT97" s="7"/>
      <c r="ABU97" s="7"/>
      <c r="ABV97" s="7"/>
      <c r="ABW97" s="7"/>
      <c r="ABX97" s="7"/>
      <c r="ABY97" s="7"/>
      <c r="ABZ97" s="7"/>
      <c r="ACA97" s="7"/>
      <c r="ACB97" s="7"/>
      <c r="ACC97" s="7"/>
      <c r="ACD97" s="7"/>
      <c r="ACE97" s="7"/>
      <c r="ACF97" s="7"/>
      <c r="ACG97" s="7"/>
      <c r="ACH97" s="7"/>
      <c r="ACI97" s="7"/>
      <c r="ACJ97" s="7"/>
      <c r="ACK97" s="7"/>
      <c r="ACL97" s="7"/>
      <c r="ACM97" s="7"/>
      <c r="ACN97" s="7"/>
      <c r="ACO97" s="7"/>
      <c r="ACP97" s="7"/>
      <c r="ACQ97" s="7"/>
      <c r="ACR97" s="7"/>
      <c r="ACS97" s="7"/>
      <c r="ACT97" s="7"/>
      <c r="ACU97" s="7"/>
      <c r="ACV97" s="7"/>
      <c r="ACW97" s="7"/>
      <c r="ACX97" s="7"/>
      <c r="ACY97" s="7"/>
      <c r="ACZ97" s="7"/>
      <c r="ADA97" s="7"/>
      <c r="ADB97" s="7"/>
      <c r="ADC97" s="7"/>
      <c r="ADD97" s="7"/>
      <c r="ADE97" s="7"/>
      <c r="ADF97" s="7"/>
      <c r="ADG97" s="7"/>
      <c r="ADH97" s="7"/>
      <c r="ADI97" s="7"/>
      <c r="ADJ97" s="7"/>
      <c r="ADK97" s="7"/>
      <c r="ADL97" s="7"/>
      <c r="ADM97" s="7"/>
      <c r="ADN97" s="7"/>
      <c r="ADO97" s="7"/>
      <c r="ADP97" s="7"/>
      <c r="ADQ97" s="7"/>
      <c r="ADR97" s="7"/>
      <c r="ADS97" s="7"/>
      <c r="ADT97" s="7"/>
      <c r="ADU97" s="7"/>
      <c r="ADV97" s="7"/>
      <c r="ADW97" s="7"/>
      <c r="ADX97" s="7"/>
      <c r="ADY97" s="7"/>
      <c r="ADZ97" s="7"/>
      <c r="AEA97" s="7"/>
      <c r="AEB97" s="7"/>
      <c r="AEC97" s="7"/>
      <c r="AED97" s="7"/>
      <c r="AEE97" s="7"/>
      <c r="AEF97" s="7"/>
      <c r="AEG97" s="7"/>
      <c r="AEH97" s="7"/>
      <c r="AEI97" s="7"/>
      <c r="AEJ97" s="7"/>
      <c r="AEK97" s="7"/>
      <c r="AEL97" s="7"/>
      <c r="AEM97" s="7"/>
      <c r="AEN97" s="7"/>
      <c r="AEO97" s="7"/>
      <c r="AEP97" s="7"/>
      <c r="AEQ97" s="7"/>
      <c r="AER97" s="7"/>
      <c r="AES97" s="7"/>
      <c r="AET97" s="7"/>
      <c r="AEU97" s="7"/>
      <c r="AEV97" s="7"/>
      <c r="AEW97" s="7"/>
      <c r="AEX97" s="7"/>
      <c r="AEY97" s="7"/>
      <c r="AEZ97" s="7"/>
      <c r="AFA97" s="7"/>
      <c r="AFB97" s="7"/>
      <c r="AFC97" s="7"/>
      <c r="AFD97" s="7"/>
      <c r="AFE97" s="7"/>
      <c r="AFF97" s="7"/>
      <c r="AFG97" s="7"/>
      <c r="AFH97" s="7"/>
      <c r="AFI97" s="7"/>
      <c r="AFJ97" s="7"/>
      <c r="AFK97" s="7"/>
      <c r="AFL97" s="7"/>
      <c r="AFM97" s="7"/>
      <c r="AFN97" s="7"/>
      <c r="AFO97" s="7"/>
      <c r="AFP97" s="7"/>
      <c r="AFQ97" s="7"/>
      <c r="AFR97" s="7"/>
      <c r="AFS97" s="7"/>
      <c r="AFT97" s="7"/>
      <c r="AFU97" s="7"/>
      <c r="AFV97" s="7"/>
      <c r="AFW97" s="7"/>
      <c r="AFX97" s="7"/>
      <c r="AFY97" s="7"/>
      <c r="AFZ97" s="7"/>
      <c r="AGA97" s="7"/>
      <c r="AGB97" s="7"/>
      <c r="AGC97" s="7"/>
      <c r="AGD97" s="7"/>
      <c r="AGE97" s="7"/>
      <c r="AGF97" s="7"/>
      <c r="AGG97" s="7"/>
      <c r="AGH97" s="7"/>
      <c r="AGI97" s="7"/>
      <c r="AGJ97" s="7"/>
      <c r="AGK97" s="7"/>
      <c r="AGL97" s="7"/>
      <c r="AGM97" s="7"/>
      <c r="AGN97" s="7"/>
      <c r="AGO97" s="7"/>
      <c r="AGP97" s="7"/>
      <c r="AGQ97" s="7"/>
      <c r="AGR97" s="7"/>
      <c r="AGS97" s="7"/>
      <c r="AGT97" s="7"/>
      <c r="AGU97" s="7"/>
      <c r="AGV97" s="7"/>
      <c r="AGW97" s="7"/>
      <c r="AGX97" s="7"/>
      <c r="AGY97" s="7"/>
      <c r="AGZ97" s="7"/>
      <c r="AHA97" s="7"/>
      <c r="AHB97" s="7"/>
      <c r="AHC97" s="7"/>
      <c r="AHD97" s="7"/>
      <c r="AHE97" s="7"/>
      <c r="AHF97" s="7"/>
      <c r="AHG97" s="7"/>
      <c r="AHH97" s="7"/>
      <c r="AHI97" s="7"/>
      <c r="AHJ97" s="7"/>
      <c r="AHK97" s="7"/>
      <c r="AHL97" s="7"/>
      <c r="AHM97" s="7"/>
      <c r="AHN97" s="7"/>
      <c r="AHO97" s="7"/>
      <c r="AHP97" s="7"/>
      <c r="AHQ97" s="7"/>
      <c r="AHR97" s="7"/>
      <c r="AHS97" s="7"/>
      <c r="AHT97" s="7"/>
      <c r="AHU97" s="7"/>
      <c r="AHV97" s="7"/>
      <c r="AHW97" s="7"/>
      <c r="AHX97" s="7"/>
      <c r="AHY97" s="7"/>
      <c r="AHZ97" s="7"/>
      <c r="AIA97" s="7"/>
      <c r="AIB97" s="7"/>
      <c r="AIC97" s="7"/>
      <c r="AID97" s="7"/>
      <c r="AIE97" s="7"/>
      <c r="AIF97" s="7"/>
      <c r="AIG97" s="7"/>
      <c r="AIH97" s="7"/>
      <c r="AII97" s="7"/>
      <c r="AIJ97" s="7"/>
      <c r="AIK97" s="7"/>
      <c r="AIL97" s="7"/>
      <c r="AIM97" s="7"/>
      <c r="AIN97" s="7"/>
      <c r="AIO97" s="7"/>
      <c r="AIP97" s="7"/>
      <c r="AIQ97" s="7"/>
      <c r="AIR97" s="7"/>
      <c r="AIS97" s="7"/>
      <c r="AIT97" s="7"/>
      <c r="AIU97" s="7"/>
      <c r="AIV97" s="7"/>
      <c r="AIW97" s="7"/>
      <c r="AIX97" s="7"/>
      <c r="AIY97" s="7"/>
      <c r="AIZ97" s="7"/>
      <c r="AJA97" s="7"/>
      <c r="AJB97" s="7"/>
      <c r="AJC97" s="7"/>
      <c r="AJD97" s="7"/>
      <c r="AJE97" s="7"/>
      <c r="AJF97" s="7"/>
      <c r="AJG97" s="7"/>
      <c r="AJH97" s="7"/>
      <c r="AJI97" s="7"/>
      <c r="AJJ97" s="7"/>
      <c r="AJK97" s="7"/>
      <c r="AJL97" s="7"/>
      <c r="AJM97" s="7"/>
      <c r="AJN97" s="7"/>
      <c r="AJO97" s="7"/>
      <c r="AJP97" s="7"/>
      <c r="AJQ97" s="7"/>
      <c r="AJR97" s="7"/>
      <c r="AJS97" s="7"/>
      <c r="AJT97" s="7"/>
      <c r="AJU97" s="7"/>
      <c r="AJV97" s="7"/>
      <c r="AJW97" s="7"/>
      <c r="AJX97" s="7"/>
    </row>
    <row r="98" spans="1:960" ht="31.5" x14ac:dyDescent="0.3">
      <c r="A98" s="293" t="s">
        <v>114</v>
      </c>
      <c r="B98" s="270">
        <v>2250123</v>
      </c>
      <c r="C98" s="271">
        <v>36000</v>
      </c>
      <c r="D98" s="235">
        <f t="shared" si="33"/>
        <v>27000</v>
      </c>
      <c r="E98" s="235">
        <f t="shared" si="31"/>
        <v>9000</v>
      </c>
      <c r="F98" s="85">
        <f t="shared" si="34"/>
        <v>75</v>
      </c>
      <c r="G98" s="221">
        <v>36000</v>
      </c>
      <c r="H98" s="221">
        <v>27000</v>
      </c>
      <c r="I98" s="85">
        <f t="shared" si="27"/>
        <v>75</v>
      </c>
      <c r="J98" s="31">
        <f>G98-H98</f>
        <v>9000</v>
      </c>
      <c r="K98" s="24">
        <f>C98</f>
        <v>36000</v>
      </c>
      <c r="L98" s="88"/>
      <c r="M98" s="24">
        <f t="shared" si="26"/>
        <v>36000</v>
      </c>
      <c r="N98" s="89"/>
      <c r="O98" s="89"/>
      <c r="P98" s="89"/>
      <c r="Q98" s="4"/>
      <c r="R98" s="4"/>
      <c r="S98" s="4"/>
      <c r="T98" s="4"/>
      <c r="U98" s="4"/>
      <c r="V98" s="4"/>
      <c r="W98" s="4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6"/>
      <c r="BB98" s="6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  <c r="MB98" s="7"/>
      <c r="MC98" s="7"/>
      <c r="MD98" s="7"/>
      <c r="ME98" s="7"/>
      <c r="MF98" s="7"/>
      <c r="MG98" s="7"/>
      <c r="MH98" s="7"/>
      <c r="MI98" s="7"/>
      <c r="MJ98" s="7"/>
      <c r="MK98" s="7"/>
      <c r="ML98" s="7"/>
      <c r="MM98" s="7"/>
      <c r="MN98" s="7"/>
      <c r="MO98" s="7"/>
      <c r="MP98" s="7"/>
      <c r="MQ98" s="7"/>
      <c r="MR98" s="7"/>
      <c r="MS98" s="7"/>
      <c r="MT98" s="7"/>
      <c r="MU98" s="7"/>
      <c r="MV98" s="7"/>
      <c r="MW98" s="7"/>
      <c r="MX98" s="7"/>
      <c r="MY98" s="7"/>
      <c r="MZ98" s="7"/>
      <c r="NA98" s="7"/>
      <c r="NB98" s="7"/>
      <c r="NC98" s="7"/>
      <c r="ND98" s="7"/>
      <c r="NE98" s="7"/>
      <c r="NF98" s="7"/>
      <c r="NG98" s="7"/>
      <c r="NH98" s="7"/>
      <c r="NI98" s="7"/>
      <c r="NJ98" s="7"/>
      <c r="NK98" s="7"/>
      <c r="NL98" s="7"/>
      <c r="NM98" s="7"/>
      <c r="NN98" s="7"/>
      <c r="NO98" s="7"/>
      <c r="NP98" s="7"/>
      <c r="NQ98" s="7"/>
      <c r="NR98" s="7"/>
      <c r="NS98" s="7"/>
      <c r="NT98" s="7"/>
      <c r="NU98" s="7"/>
      <c r="NV98" s="7"/>
      <c r="NW98" s="7"/>
      <c r="NX98" s="7"/>
      <c r="NY98" s="7"/>
      <c r="NZ98" s="7"/>
      <c r="OA98" s="7"/>
      <c r="OB98" s="7"/>
      <c r="OC98" s="7"/>
      <c r="OD98" s="7"/>
      <c r="OE98" s="7"/>
      <c r="OF98" s="7"/>
      <c r="OG98" s="7"/>
      <c r="OH98" s="7"/>
      <c r="OI98" s="7"/>
      <c r="OJ98" s="7"/>
      <c r="OK98" s="7"/>
      <c r="OL98" s="7"/>
      <c r="OM98" s="7"/>
      <c r="ON98" s="7"/>
      <c r="OO98" s="7"/>
      <c r="OP98" s="7"/>
      <c r="OQ98" s="7"/>
      <c r="OR98" s="7"/>
      <c r="OS98" s="7"/>
      <c r="OT98" s="7"/>
      <c r="OU98" s="7"/>
      <c r="OV98" s="7"/>
      <c r="OW98" s="7"/>
      <c r="OX98" s="7"/>
      <c r="OY98" s="7"/>
      <c r="OZ98" s="7"/>
      <c r="PA98" s="7"/>
      <c r="PB98" s="7"/>
      <c r="PC98" s="7"/>
      <c r="PD98" s="7"/>
      <c r="PE98" s="7"/>
      <c r="PF98" s="7"/>
      <c r="PG98" s="7"/>
      <c r="PH98" s="7"/>
      <c r="PI98" s="7"/>
      <c r="PJ98" s="7"/>
      <c r="PK98" s="7"/>
      <c r="PL98" s="7"/>
      <c r="PM98" s="7"/>
      <c r="PN98" s="7"/>
      <c r="PO98" s="7"/>
      <c r="PP98" s="7"/>
      <c r="PQ98" s="7"/>
      <c r="PR98" s="7"/>
      <c r="PS98" s="7"/>
      <c r="PT98" s="7"/>
      <c r="PU98" s="7"/>
      <c r="PV98" s="7"/>
      <c r="PW98" s="7"/>
      <c r="PX98" s="7"/>
      <c r="PY98" s="7"/>
      <c r="PZ98" s="7"/>
      <c r="QA98" s="7"/>
      <c r="QB98" s="7"/>
      <c r="QC98" s="7"/>
      <c r="QD98" s="7"/>
      <c r="QE98" s="7"/>
      <c r="QF98" s="7"/>
      <c r="QG98" s="7"/>
      <c r="QH98" s="7"/>
      <c r="QI98" s="7"/>
      <c r="QJ98" s="7"/>
      <c r="QK98" s="7"/>
      <c r="QL98" s="7"/>
      <c r="QM98" s="7"/>
      <c r="QN98" s="7"/>
      <c r="QO98" s="7"/>
      <c r="QP98" s="7"/>
      <c r="QQ98" s="7"/>
      <c r="QR98" s="7"/>
      <c r="QS98" s="7"/>
      <c r="QT98" s="7"/>
      <c r="QU98" s="7"/>
      <c r="QV98" s="7"/>
      <c r="QW98" s="7"/>
      <c r="QX98" s="7"/>
      <c r="QY98" s="7"/>
      <c r="QZ98" s="7"/>
      <c r="RA98" s="7"/>
      <c r="RB98" s="7"/>
      <c r="RC98" s="7"/>
      <c r="RD98" s="7"/>
      <c r="RE98" s="7"/>
      <c r="RF98" s="7"/>
      <c r="RG98" s="7"/>
      <c r="RH98" s="7"/>
      <c r="RI98" s="7"/>
      <c r="RJ98" s="7"/>
      <c r="RK98" s="7"/>
      <c r="RL98" s="7"/>
      <c r="RM98" s="7"/>
      <c r="RN98" s="7"/>
      <c r="RO98" s="7"/>
      <c r="RP98" s="7"/>
      <c r="RQ98" s="7"/>
      <c r="RR98" s="7"/>
      <c r="RS98" s="7"/>
      <c r="RT98" s="7"/>
      <c r="RU98" s="7"/>
      <c r="RV98" s="7"/>
      <c r="RW98" s="7"/>
      <c r="RX98" s="7"/>
      <c r="RY98" s="7"/>
      <c r="RZ98" s="7"/>
      <c r="SA98" s="7"/>
      <c r="SB98" s="7"/>
      <c r="SC98" s="7"/>
      <c r="SD98" s="7"/>
      <c r="SE98" s="7"/>
      <c r="SF98" s="7"/>
      <c r="SG98" s="7"/>
      <c r="SH98" s="7"/>
      <c r="SI98" s="7"/>
      <c r="SJ98" s="7"/>
      <c r="SK98" s="7"/>
      <c r="SL98" s="7"/>
      <c r="SM98" s="7"/>
      <c r="SN98" s="7"/>
      <c r="SO98" s="7"/>
      <c r="SP98" s="7"/>
      <c r="SQ98" s="7"/>
      <c r="SR98" s="7"/>
      <c r="SS98" s="7"/>
      <c r="ST98" s="7"/>
      <c r="SU98" s="7"/>
      <c r="SV98" s="7"/>
      <c r="SW98" s="7"/>
      <c r="SX98" s="7"/>
      <c r="SY98" s="7"/>
      <c r="SZ98" s="7"/>
      <c r="TA98" s="7"/>
      <c r="TB98" s="7"/>
      <c r="TC98" s="7"/>
      <c r="TD98" s="7"/>
      <c r="TE98" s="7"/>
      <c r="TF98" s="7"/>
      <c r="TG98" s="7"/>
      <c r="TH98" s="7"/>
      <c r="TI98" s="7"/>
      <c r="TJ98" s="7"/>
      <c r="TK98" s="7"/>
      <c r="TL98" s="7"/>
      <c r="TM98" s="7"/>
      <c r="TN98" s="7"/>
      <c r="TO98" s="7"/>
      <c r="TP98" s="7"/>
      <c r="TQ98" s="7"/>
      <c r="TR98" s="7"/>
      <c r="TS98" s="7"/>
      <c r="TT98" s="7"/>
      <c r="TU98" s="7"/>
      <c r="TV98" s="7"/>
      <c r="TW98" s="7"/>
      <c r="TX98" s="7"/>
      <c r="TY98" s="7"/>
      <c r="TZ98" s="7"/>
      <c r="UA98" s="7"/>
      <c r="UB98" s="7"/>
      <c r="UC98" s="7"/>
      <c r="UD98" s="7"/>
      <c r="UE98" s="7"/>
      <c r="UF98" s="7"/>
      <c r="UG98" s="7"/>
      <c r="UH98" s="7"/>
      <c r="UI98" s="7"/>
      <c r="UJ98" s="7"/>
      <c r="UK98" s="7"/>
      <c r="UL98" s="7"/>
      <c r="UM98" s="7"/>
      <c r="UN98" s="7"/>
      <c r="UO98" s="7"/>
      <c r="UP98" s="7"/>
      <c r="UQ98" s="7"/>
      <c r="UR98" s="7"/>
      <c r="US98" s="7"/>
      <c r="UT98" s="7"/>
      <c r="UU98" s="7"/>
      <c r="UV98" s="7"/>
      <c r="UW98" s="7"/>
      <c r="UX98" s="7"/>
      <c r="UY98" s="7"/>
      <c r="UZ98" s="7"/>
      <c r="VA98" s="7"/>
      <c r="VB98" s="7"/>
      <c r="VC98" s="7"/>
      <c r="VD98" s="7"/>
      <c r="VE98" s="7"/>
      <c r="VF98" s="7"/>
      <c r="VG98" s="7"/>
      <c r="VH98" s="7"/>
      <c r="VI98" s="7"/>
      <c r="VJ98" s="7"/>
      <c r="VK98" s="7"/>
      <c r="VL98" s="7"/>
      <c r="VM98" s="7"/>
      <c r="VN98" s="7"/>
      <c r="VO98" s="7"/>
      <c r="VP98" s="7"/>
      <c r="VQ98" s="7"/>
      <c r="VR98" s="7"/>
      <c r="VS98" s="7"/>
      <c r="VT98" s="7"/>
      <c r="VU98" s="7"/>
      <c r="VV98" s="7"/>
      <c r="VW98" s="7"/>
      <c r="VX98" s="7"/>
      <c r="VY98" s="7"/>
      <c r="VZ98" s="7"/>
      <c r="WA98" s="7"/>
      <c r="WB98" s="7"/>
      <c r="WC98" s="7"/>
      <c r="WD98" s="7"/>
      <c r="WE98" s="7"/>
      <c r="WF98" s="7"/>
      <c r="WG98" s="7"/>
      <c r="WH98" s="7"/>
      <c r="WI98" s="7"/>
      <c r="WJ98" s="7"/>
      <c r="WK98" s="7"/>
      <c r="WL98" s="7"/>
      <c r="WM98" s="7"/>
      <c r="WN98" s="7"/>
      <c r="WO98" s="7"/>
      <c r="WP98" s="7"/>
      <c r="WQ98" s="7"/>
      <c r="WR98" s="7"/>
      <c r="WS98" s="7"/>
      <c r="WT98" s="7"/>
      <c r="WU98" s="7"/>
      <c r="WV98" s="7"/>
      <c r="WW98" s="7"/>
      <c r="WX98" s="7"/>
      <c r="WY98" s="7"/>
      <c r="WZ98" s="7"/>
      <c r="XA98" s="7"/>
      <c r="XB98" s="7"/>
      <c r="XC98" s="7"/>
      <c r="XD98" s="7"/>
      <c r="XE98" s="7"/>
      <c r="XF98" s="7"/>
      <c r="XG98" s="7"/>
      <c r="XH98" s="7"/>
      <c r="XI98" s="7"/>
      <c r="XJ98" s="7"/>
      <c r="XK98" s="7"/>
      <c r="XL98" s="7"/>
      <c r="XM98" s="7"/>
      <c r="XN98" s="7"/>
      <c r="XO98" s="7"/>
      <c r="XP98" s="7"/>
      <c r="XQ98" s="7"/>
      <c r="XR98" s="7"/>
      <c r="XS98" s="7"/>
      <c r="XT98" s="7"/>
      <c r="XU98" s="7"/>
      <c r="XV98" s="7"/>
      <c r="XW98" s="7"/>
      <c r="XX98" s="7"/>
      <c r="XY98" s="7"/>
      <c r="XZ98" s="7"/>
      <c r="YA98" s="7"/>
      <c r="YB98" s="7"/>
      <c r="YC98" s="7"/>
      <c r="YD98" s="7"/>
      <c r="YE98" s="7"/>
      <c r="YF98" s="7"/>
      <c r="YG98" s="7"/>
      <c r="YH98" s="7"/>
      <c r="YI98" s="7"/>
      <c r="YJ98" s="7"/>
      <c r="YK98" s="7"/>
      <c r="YL98" s="7"/>
      <c r="YM98" s="7"/>
      <c r="YN98" s="7"/>
      <c r="YO98" s="7"/>
      <c r="YP98" s="7"/>
      <c r="YQ98" s="7"/>
      <c r="YR98" s="7"/>
      <c r="YS98" s="7"/>
      <c r="YT98" s="7"/>
      <c r="YU98" s="7"/>
      <c r="YV98" s="7"/>
      <c r="YW98" s="7"/>
      <c r="YX98" s="7"/>
      <c r="YY98" s="7"/>
      <c r="YZ98" s="7"/>
      <c r="ZA98" s="7"/>
      <c r="ZB98" s="7"/>
      <c r="ZC98" s="7"/>
      <c r="ZD98" s="7"/>
      <c r="ZE98" s="7"/>
      <c r="ZF98" s="7"/>
      <c r="ZG98" s="7"/>
      <c r="ZH98" s="7"/>
      <c r="ZI98" s="7"/>
      <c r="ZJ98" s="7"/>
      <c r="ZK98" s="7"/>
      <c r="ZL98" s="7"/>
      <c r="ZM98" s="7"/>
      <c r="ZN98" s="7"/>
      <c r="ZO98" s="7"/>
      <c r="ZP98" s="7"/>
      <c r="ZQ98" s="7"/>
      <c r="ZR98" s="7"/>
      <c r="ZS98" s="7"/>
      <c r="ZT98" s="7"/>
      <c r="ZU98" s="7"/>
      <c r="ZV98" s="7"/>
      <c r="ZW98" s="7"/>
      <c r="ZX98" s="7"/>
      <c r="ZY98" s="7"/>
      <c r="ZZ98" s="7"/>
      <c r="AAA98" s="7"/>
      <c r="AAB98" s="7"/>
      <c r="AAC98" s="7"/>
      <c r="AAD98" s="7"/>
      <c r="AAE98" s="7"/>
      <c r="AAF98" s="7"/>
      <c r="AAG98" s="7"/>
      <c r="AAH98" s="7"/>
      <c r="AAI98" s="7"/>
      <c r="AAJ98" s="7"/>
      <c r="AAK98" s="7"/>
      <c r="AAL98" s="7"/>
      <c r="AAM98" s="7"/>
      <c r="AAN98" s="7"/>
      <c r="AAO98" s="7"/>
      <c r="AAP98" s="7"/>
      <c r="AAQ98" s="7"/>
      <c r="AAR98" s="7"/>
      <c r="AAS98" s="7"/>
      <c r="AAT98" s="7"/>
      <c r="AAU98" s="7"/>
      <c r="AAV98" s="7"/>
      <c r="AAW98" s="7"/>
      <c r="AAX98" s="7"/>
      <c r="AAY98" s="7"/>
      <c r="AAZ98" s="7"/>
      <c r="ABA98" s="7"/>
      <c r="ABB98" s="7"/>
      <c r="ABC98" s="7"/>
      <c r="ABD98" s="7"/>
      <c r="ABE98" s="7"/>
      <c r="ABF98" s="7"/>
      <c r="ABG98" s="7"/>
      <c r="ABH98" s="7"/>
      <c r="ABI98" s="7"/>
      <c r="ABJ98" s="7"/>
      <c r="ABK98" s="7"/>
      <c r="ABL98" s="7"/>
      <c r="ABM98" s="7"/>
      <c r="ABN98" s="7"/>
      <c r="ABO98" s="7"/>
      <c r="ABP98" s="7"/>
      <c r="ABQ98" s="7"/>
      <c r="ABR98" s="7"/>
      <c r="ABS98" s="7"/>
      <c r="ABT98" s="7"/>
      <c r="ABU98" s="7"/>
      <c r="ABV98" s="7"/>
      <c r="ABW98" s="7"/>
      <c r="ABX98" s="7"/>
      <c r="ABY98" s="7"/>
      <c r="ABZ98" s="7"/>
      <c r="ACA98" s="7"/>
      <c r="ACB98" s="7"/>
      <c r="ACC98" s="7"/>
      <c r="ACD98" s="7"/>
      <c r="ACE98" s="7"/>
      <c r="ACF98" s="7"/>
      <c r="ACG98" s="7"/>
      <c r="ACH98" s="7"/>
      <c r="ACI98" s="7"/>
      <c r="ACJ98" s="7"/>
      <c r="ACK98" s="7"/>
      <c r="ACL98" s="7"/>
      <c r="ACM98" s="7"/>
      <c r="ACN98" s="7"/>
      <c r="ACO98" s="7"/>
      <c r="ACP98" s="7"/>
      <c r="ACQ98" s="7"/>
      <c r="ACR98" s="7"/>
      <c r="ACS98" s="7"/>
      <c r="ACT98" s="7"/>
      <c r="ACU98" s="7"/>
      <c r="ACV98" s="7"/>
      <c r="ACW98" s="7"/>
      <c r="ACX98" s="7"/>
      <c r="ACY98" s="7"/>
      <c r="ACZ98" s="7"/>
      <c r="ADA98" s="7"/>
      <c r="ADB98" s="7"/>
      <c r="ADC98" s="7"/>
      <c r="ADD98" s="7"/>
      <c r="ADE98" s="7"/>
      <c r="ADF98" s="7"/>
      <c r="ADG98" s="7"/>
      <c r="ADH98" s="7"/>
      <c r="ADI98" s="7"/>
      <c r="ADJ98" s="7"/>
      <c r="ADK98" s="7"/>
      <c r="ADL98" s="7"/>
      <c r="ADM98" s="7"/>
      <c r="ADN98" s="7"/>
      <c r="ADO98" s="7"/>
      <c r="ADP98" s="7"/>
      <c r="ADQ98" s="7"/>
      <c r="ADR98" s="7"/>
      <c r="ADS98" s="7"/>
      <c r="ADT98" s="7"/>
      <c r="ADU98" s="7"/>
      <c r="ADV98" s="7"/>
      <c r="ADW98" s="7"/>
      <c r="ADX98" s="7"/>
      <c r="ADY98" s="7"/>
      <c r="ADZ98" s="7"/>
      <c r="AEA98" s="7"/>
      <c r="AEB98" s="7"/>
      <c r="AEC98" s="7"/>
      <c r="AED98" s="7"/>
      <c r="AEE98" s="7"/>
      <c r="AEF98" s="7"/>
      <c r="AEG98" s="7"/>
      <c r="AEH98" s="7"/>
      <c r="AEI98" s="7"/>
      <c r="AEJ98" s="7"/>
      <c r="AEK98" s="7"/>
      <c r="AEL98" s="7"/>
      <c r="AEM98" s="7"/>
      <c r="AEN98" s="7"/>
      <c r="AEO98" s="7"/>
      <c r="AEP98" s="7"/>
      <c r="AEQ98" s="7"/>
      <c r="AER98" s="7"/>
      <c r="AES98" s="7"/>
      <c r="AET98" s="7"/>
      <c r="AEU98" s="7"/>
      <c r="AEV98" s="7"/>
      <c r="AEW98" s="7"/>
      <c r="AEX98" s="7"/>
      <c r="AEY98" s="7"/>
      <c r="AEZ98" s="7"/>
      <c r="AFA98" s="7"/>
      <c r="AFB98" s="7"/>
      <c r="AFC98" s="7"/>
      <c r="AFD98" s="7"/>
      <c r="AFE98" s="7"/>
      <c r="AFF98" s="7"/>
      <c r="AFG98" s="7"/>
      <c r="AFH98" s="7"/>
      <c r="AFI98" s="7"/>
      <c r="AFJ98" s="7"/>
      <c r="AFK98" s="7"/>
      <c r="AFL98" s="7"/>
      <c r="AFM98" s="7"/>
      <c r="AFN98" s="7"/>
      <c r="AFO98" s="7"/>
      <c r="AFP98" s="7"/>
      <c r="AFQ98" s="7"/>
      <c r="AFR98" s="7"/>
      <c r="AFS98" s="7"/>
      <c r="AFT98" s="7"/>
      <c r="AFU98" s="7"/>
      <c r="AFV98" s="7"/>
      <c r="AFW98" s="7"/>
      <c r="AFX98" s="7"/>
      <c r="AFY98" s="7"/>
      <c r="AFZ98" s="7"/>
      <c r="AGA98" s="7"/>
      <c r="AGB98" s="7"/>
      <c r="AGC98" s="7"/>
      <c r="AGD98" s="7"/>
      <c r="AGE98" s="7"/>
      <c r="AGF98" s="7"/>
      <c r="AGG98" s="7"/>
      <c r="AGH98" s="7"/>
      <c r="AGI98" s="7"/>
      <c r="AGJ98" s="7"/>
      <c r="AGK98" s="7"/>
      <c r="AGL98" s="7"/>
      <c r="AGM98" s="7"/>
      <c r="AGN98" s="7"/>
      <c r="AGO98" s="7"/>
      <c r="AGP98" s="7"/>
      <c r="AGQ98" s="7"/>
      <c r="AGR98" s="7"/>
      <c r="AGS98" s="7"/>
      <c r="AGT98" s="7"/>
      <c r="AGU98" s="7"/>
      <c r="AGV98" s="7"/>
      <c r="AGW98" s="7"/>
      <c r="AGX98" s="7"/>
      <c r="AGY98" s="7"/>
      <c r="AGZ98" s="7"/>
      <c r="AHA98" s="7"/>
      <c r="AHB98" s="7"/>
      <c r="AHC98" s="7"/>
      <c r="AHD98" s="7"/>
      <c r="AHE98" s="7"/>
      <c r="AHF98" s="7"/>
      <c r="AHG98" s="7"/>
      <c r="AHH98" s="7"/>
      <c r="AHI98" s="7"/>
      <c r="AHJ98" s="7"/>
      <c r="AHK98" s="7"/>
      <c r="AHL98" s="7"/>
      <c r="AHM98" s="7"/>
      <c r="AHN98" s="7"/>
      <c r="AHO98" s="7"/>
      <c r="AHP98" s="7"/>
      <c r="AHQ98" s="7"/>
      <c r="AHR98" s="7"/>
      <c r="AHS98" s="7"/>
      <c r="AHT98" s="7"/>
      <c r="AHU98" s="7"/>
      <c r="AHV98" s="7"/>
      <c r="AHW98" s="7"/>
      <c r="AHX98" s="7"/>
      <c r="AHY98" s="7"/>
      <c r="AHZ98" s="7"/>
      <c r="AIA98" s="7"/>
      <c r="AIB98" s="7"/>
      <c r="AIC98" s="7"/>
      <c r="AID98" s="7"/>
      <c r="AIE98" s="7"/>
      <c r="AIF98" s="7"/>
      <c r="AIG98" s="7"/>
      <c r="AIH98" s="7"/>
      <c r="AII98" s="7"/>
      <c r="AIJ98" s="7"/>
      <c r="AIK98" s="7"/>
      <c r="AIL98" s="7"/>
      <c r="AIM98" s="7"/>
      <c r="AIN98" s="7"/>
      <c r="AIO98" s="7"/>
      <c r="AIP98" s="7"/>
      <c r="AIQ98" s="7"/>
      <c r="AIR98" s="7"/>
      <c r="AIS98" s="7"/>
      <c r="AIT98" s="7"/>
      <c r="AIU98" s="7"/>
      <c r="AIV98" s="7"/>
      <c r="AIW98" s="7"/>
      <c r="AIX98" s="7"/>
      <c r="AIY98" s="7"/>
      <c r="AIZ98" s="7"/>
      <c r="AJA98" s="7"/>
      <c r="AJB98" s="7"/>
      <c r="AJC98" s="7"/>
      <c r="AJD98" s="7"/>
      <c r="AJE98" s="7"/>
      <c r="AJF98" s="7"/>
      <c r="AJG98" s="7"/>
      <c r="AJH98" s="7"/>
      <c r="AJI98" s="7"/>
      <c r="AJJ98" s="7"/>
      <c r="AJK98" s="7"/>
      <c r="AJL98" s="7"/>
      <c r="AJM98" s="7"/>
      <c r="AJN98" s="7"/>
      <c r="AJO98" s="7"/>
      <c r="AJP98" s="7"/>
      <c r="AJQ98" s="7"/>
      <c r="AJR98" s="7"/>
      <c r="AJS98" s="7"/>
      <c r="AJT98" s="7"/>
      <c r="AJU98" s="7"/>
      <c r="AJV98" s="7"/>
      <c r="AJW98" s="7"/>
      <c r="AJX98" s="7"/>
    </row>
    <row r="99" spans="1:960" ht="36" customHeight="1" x14ac:dyDescent="0.3">
      <c r="A99" s="294" t="s">
        <v>115</v>
      </c>
      <c r="B99" s="270">
        <v>2250127</v>
      </c>
      <c r="C99" s="271"/>
      <c r="D99" s="235">
        <f t="shared" si="33"/>
        <v>0</v>
      </c>
      <c r="E99" s="235">
        <f t="shared" si="31"/>
        <v>0</v>
      </c>
      <c r="F99" s="85" t="e">
        <f t="shared" si="34"/>
        <v>#DIV/0!</v>
      </c>
      <c r="G99" s="221">
        <v>0</v>
      </c>
      <c r="H99" s="221"/>
      <c r="I99" s="85" t="e">
        <f t="shared" si="27"/>
        <v>#DIV/0!</v>
      </c>
      <c r="J99" s="31"/>
      <c r="K99" s="24"/>
      <c r="L99" s="88"/>
      <c r="M99" s="24"/>
      <c r="N99" s="89"/>
      <c r="O99" s="89"/>
      <c r="P99" s="89"/>
      <c r="Q99" s="4"/>
      <c r="R99" s="4"/>
      <c r="S99" s="4"/>
      <c r="T99" s="4"/>
      <c r="U99" s="4"/>
      <c r="V99" s="4"/>
      <c r="W99" s="4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6"/>
      <c r="BB99" s="6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  <c r="MB99" s="7"/>
      <c r="MC99" s="7"/>
      <c r="MD99" s="7"/>
      <c r="ME99" s="7"/>
      <c r="MF99" s="7"/>
      <c r="MG99" s="7"/>
      <c r="MH99" s="7"/>
      <c r="MI99" s="7"/>
      <c r="MJ99" s="7"/>
      <c r="MK99" s="7"/>
      <c r="ML99" s="7"/>
      <c r="MM99" s="7"/>
      <c r="MN99" s="7"/>
      <c r="MO99" s="7"/>
      <c r="MP99" s="7"/>
      <c r="MQ99" s="7"/>
      <c r="MR99" s="7"/>
      <c r="MS99" s="7"/>
      <c r="MT99" s="7"/>
      <c r="MU99" s="7"/>
      <c r="MV99" s="7"/>
      <c r="MW99" s="7"/>
      <c r="MX99" s="7"/>
      <c r="MY99" s="7"/>
      <c r="MZ99" s="7"/>
      <c r="NA99" s="7"/>
      <c r="NB99" s="7"/>
      <c r="NC99" s="7"/>
      <c r="ND99" s="7"/>
      <c r="NE99" s="7"/>
      <c r="NF99" s="7"/>
      <c r="NG99" s="7"/>
      <c r="NH99" s="7"/>
      <c r="NI99" s="7"/>
      <c r="NJ99" s="7"/>
      <c r="NK99" s="7"/>
      <c r="NL99" s="7"/>
      <c r="NM99" s="7"/>
      <c r="NN99" s="7"/>
      <c r="NO99" s="7"/>
      <c r="NP99" s="7"/>
      <c r="NQ99" s="7"/>
      <c r="NR99" s="7"/>
      <c r="NS99" s="7"/>
      <c r="NT99" s="7"/>
      <c r="NU99" s="7"/>
      <c r="NV99" s="7"/>
      <c r="NW99" s="7"/>
      <c r="NX99" s="7"/>
      <c r="NY99" s="7"/>
      <c r="NZ99" s="7"/>
      <c r="OA99" s="7"/>
      <c r="OB99" s="7"/>
      <c r="OC99" s="7"/>
      <c r="OD99" s="7"/>
      <c r="OE99" s="7"/>
      <c r="OF99" s="7"/>
      <c r="OG99" s="7"/>
      <c r="OH99" s="7"/>
      <c r="OI99" s="7"/>
      <c r="OJ99" s="7"/>
      <c r="OK99" s="7"/>
      <c r="OL99" s="7"/>
      <c r="OM99" s="7"/>
      <c r="ON99" s="7"/>
      <c r="OO99" s="7"/>
      <c r="OP99" s="7"/>
      <c r="OQ99" s="7"/>
      <c r="OR99" s="7"/>
      <c r="OS99" s="7"/>
      <c r="OT99" s="7"/>
      <c r="OU99" s="7"/>
      <c r="OV99" s="7"/>
      <c r="OW99" s="7"/>
      <c r="OX99" s="7"/>
      <c r="OY99" s="7"/>
      <c r="OZ99" s="7"/>
      <c r="PA99" s="7"/>
      <c r="PB99" s="7"/>
      <c r="PC99" s="7"/>
      <c r="PD99" s="7"/>
      <c r="PE99" s="7"/>
      <c r="PF99" s="7"/>
      <c r="PG99" s="7"/>
      <c r="PH99" s="7"/>
      <c r="PI99" s="7"/>
      <c r="PJ99" s="7"/>
      <c r="PK99" s="7"/>
      <c r="PL99" s="7"/>
      <c r="PM99" s="7"/>
      <c r="PN99" s="7"/>
      <c r="PO99" s="7"/>
      <c r="PP99" s="7"/>
      <c r="PQ99" s="7"/>
      <c r="PR99" s="7"/>
      <c r="PS99" s="7"/>
      <c r="PT99" s="7"/>
      <c r="PU99" s="7"/>
      <c r="PV99" s="7"/>
      <c r="PW99" s="7"/>
      <c r="PX99" s="7"/>
      <c r="PY99" s="7"/>
      <c r="PZ99" s="7"/>
      <c r="QA99" s="7"/>
      <c r="QB99" s="7"/>
      <c r="QC99" s="7"/>
      <c r="QD99" s="7"/>
      <c r="QE99" s="7"/>
      <c r="QF99" s="7"/>
      <c r="QG99" s="7"/>
      <c r="QH99" s="7"/>
      <c r="QI99" s="7"/>
      <c r="QJ99" s="7"/>
      <c r="QK99" s="7"/>
      <c r="QL99" s="7"/>
      <c r="QM99" s="7"/>
      <c r="QN99" s="7"/>
      <c r="QO99" s="7"/>
      <c r="QP99" s="7"/>
      <c r="QQ99" s="7"/>
      <c r="QR99" s="7"/>
      <c r="QS99" s="7"/>
      <c r="QT99" s="7"/>
      <c r="QU99" s="7"/>
      <c r="QV99" s="7"/>
      <c r="QW99" s="7"/>
      <c r="QX99" s="7"/>
      <c r="QY99" s="7"/>
      <c r="QZ99" s="7"/>
      <c r="RA99" s="7"/>
      <c r="RB99" s="7"/>
      <c r="RC99" s="7"/>
      <c r="RD99" s="7"/>
      <c r="RE99" s="7"/>
      <c r="RF99" s="7"/>
      <c r="RG99" s="7"/>
      <c r="RH99" s="7"/>
      <c r="RI99" s="7"/>
      <c r="RJ99" s="7"/>
      <c r="RK99" s="7"/>
      <c r="RL99" s="7"/>
      <c r="RM99" s="7"/>
      <c r="RN99" s="7"/>
      <c r="RO99" s="7"/>
      <c r="RP99" s="7"/>
      <c r="RQ99" s="7"/>
      <c r="RR99" s="7"/>
      <c r="RS99" s="7"/>
      <c r="RT99" s="7"/>
      <c r="RU99" s="7"/>
      <c r="RV99" s="7"/>
      <c r="RW99" s="7"/>
      <c r="RX99" s="7"/>
      <c r="RY99" s="7"/>
      <c r="RZ99" s="7"/>
      <c r="SA99" s="7"/>
      <c r="SB99" s="7"/>
      <c r="SC99" s="7"/>
      <c r="SD99" s="7"/>
      <c r="SE99" s="7"/>
      <c r="SF99" s="7"/>
      <c r="SG99" s="7"/>
      <c r="SH99" s="7"/>
      <c r="SI99" s="7"/>
      <c r="SJ99" s="7"/>
      <c r="SK99" s="7"/>
      <c r="SL99" s="7"/>
      <c r="SM99" s="7"/>
      <c r="SN99" s="7"/>
      <c r="SO99" s="7"/>
      <c r="SP99" s="7"/>
      <c r="SQ99" s="7"/>
      <c r="SR99" s="7"/>
      <c r="SS99" s="7"/>
      <c r="ST99" s="7"/>
      <c r="SU99" s="7"/>
      <c r="SV99" s="7"/>
      <c r="SW99" s="7"/>
      <c r="SX99" s="7"/>
      <c r="SY99" s="7"/>
      <c r="SZ99" s="7"/>
      <c r="TA99" s="7"/>
      <c r="TB99" s="7"/>
      <c r="TC99" s="7"/>
      <c r="TD99" s="7"/>
      <c r="TE99" s="7"/>
      <c r="TF99" s="7"/>
      <c r="TG99" s="7"/>
      <c r="TH99" s="7"/>
      <c r="TI99" s="7"/>
      <c r="TJ99" s="7"/>
      <c r="TK99" s="7"/>
      <c r="TL99" s="7"/>
      <c r="TM99" s="7"/>
      <c r="TN99" s="7"/>
      <c r="TO99" s="7"/>
      <c r="TP99" s="7"/>
      <c r="TQ99" s="7"/>
      <c r="TR99" s="7"/>
      <c r="TS99" s="7"/>
      <c r="TT99" s="7"/>
      <c r="TU99" s="7"/>
      <c r="TV99" s="7"/>
      <c r="TW99" s="7"/>
      <c r="TX99" s="7"/>
      <c r="TY99" s="7"/>
      <c r="TZ99" s="7"/>
      <c r="UA99" s="7"/>
      <c r="UB99" s="7"/>
      <c r="UC99" s="7"/>
      <c r="UD99" s="7"/>
      <c r="UE99" s="7"/>
      <c r="UF99" s="7"/>
      <c r="UG99" s="7"/>
      <c r="UH99" s="7"/>
      <c r="UI99" s="7"/>
      <c r="UJ99" s="7"/>
      <c r="UK99" s="7"/>
      <c r="UL99" s="7"/>
      <c r="UM99" s="7"/>
      <c r="UN99" s="7"/>
      <c r="UO99" s="7"/>
      <c r="UP99" s="7"/>
      <c r="UQ99" s="7"/>
      <c r="UR99" s="7"/>
      <c r="US99" s="7"/>
      <c r="UT99" s="7"/>
      <c r="UU99" s="7"/>
      <c r="UV99" s="7"/>
      <c r="UW99" s="7"/>
      <c r="UX99" s="7"/>
      <c r="UY99" s="7"/>
      <c r="UZ99" s="7"/>
      <c r="VA99" s="7"/>
      <c r="VB99" s="7"/>
      <c r="VC99" s="7"/>
      <c r="VD99" s="7"/>
      <c r="VE99" s="7"/>
      <c r="VF99" s="7"/>
      <c r="VG99" s="7"/>
      <c r="VH99" s="7"/>
      <c r="VI99" s="7"/>
      <c r="VJ99" s="7"/>
      <c r="VK99" s="7"/>
      <c r="VL99" s="7"/>
      <c r="VM99" s="7"/>
      <c r="VN99" s="7"/>
      <c r="VO99" s="7"/>
      <c r="VP99" s="7"/>
      <c r="VQ99" s="7"/>
      <c r="VR99" s="7"/>
      <c r="VS99" s="7"/>
      <c r="VT99" s="7"/>
      <c r="VU99" s="7"/>
      <c r="VV99" s="7"/>
      <c r="VW99" s="7"/>
      <c r="VX99" s="7"/>
      <c r="VY99" s="7"/>
      <c r="VZ99" s="7"/>
      <c r="WA99" s="7"/>
      <c r="WB99" s="7"/>
      <c r="WC99" s="7"/>
      <c r="WD99" s="7"/>
      <c r="WE99" s="7"/>
      <c r="WF99" s="7"/>
      <c r="WG99" s="7"/>
      <c r="WH99" s="7"/>
      <c r="WI99" s="7"/>
      <c r="WJ99" s="7"/>
      <c r="WK99" s="7"/>
      <c r="WL99" s="7"/>
      <c r="WM99" s="7"/>
      <c r="WN99" s="7"/>
      <c r="WO99" s="7"/>
      <c r="WP99" s="7"/>
      <c r="WQ99" s="7"/>
      <c r="WR99" s="7"/>
      <c r="WS99" s="7"/>
      <c r="WT99" s="7"/>
      <c r="WU99" s="7"/>
      <c r="WV99" s="7"/>
      <c r="WW99" s="7"/>
      <c r="WX99" s="7"/>
      <c r="WY99" s="7"/>
      <c r="WZ99" s="7"/>
      <c r="XA99" s="7"/>
      <c r="XB99" s="7"/>
      <c r="XC99" s="7"/>
      <c r="XD99" s="7"/>
      <c r="XE99" s="7"/>
      <c r="XF99" s="7"/>
      <c r="XG99" s="7"/>
      <c r="XH99" s="7"/>
      <c r="XI99" s="7"/>
      <c r="XJ99" s="7"/>
      <c r="XK99" s="7"/>
      <c r="XL99" s="7"/>
      <c r="XM99" s="7"/>
      <c r="XN99" s="7"/>
      <c r="XO99" s="7"/>
      <c r="XP99" s="7"/>
      <c r="XQ99" s="7"/>
      <c r="XR99" s="7"/>
      <c r="XS99" s="7"/>
      <c r="XT99" s="7"/>
      <c r="XU99" s="7"/>
      <c r="XV99" s="7"/>
      <c r="XW99" s="7"/>
      <c r="XX99" s="7"/>
      <c r="XY99" s="7"/>
      <c r="XZ99" s="7"/>
      <c r="YA99" s="7"/>
      <c r="YB99" s="7"/>
      <c r="YC99" s="7"/>
      <c r="YD99" s="7"/>
      <c r="YE99" s="7"/>
      <c r="YF99" s="7"/>
      <c r="YG99" s="7"/>
      <c r="YH99" s="7"/>
      <c r="YI99" s="7"/>
      <c r="YJ99" s="7"/>
      <c r="YK99" s="7"/>
      <c r="YL99" s="7"/>
      <c r="YM99" s="7"/>
      <c r="YN99" s="7"/>
      <c r="YO99" s="7"/>
      <c r="YP99" s="7"/>
      <c r="YQ99" s="7"/>
      <c r="YR99" s="7"/>
      <c r="YS99" s="7"/>
      <c r="YT99" s="7"/>
      <c r="YU99" s="7"/>
      <c r="YV99" s="7"/>
      <c r="YW99" s="7"/>
      <c r="YX99" s="7"/>
      <c r="YY99" s="7"/>
      <c r="YZ99" s="7"/>
      <c r="ZA99" s="7"/>
      <c r="ZB99" s="7"/>
      <c r="ZC99" s="7"/>
      <c r="ZD99" s="7"/>
      <c r="ZE99" s="7"/>
      <c r="ZF99" s="7"/>
      <c r="ZG99" s="7"/>
      <c r="ZH99" s="7"/>
      <c r="ZI99" s="7"/>
      <c r="ZJ99" s="7"/>
      <c r="ZK99" s="7"/>
      <c r="ZL99" s="7"/>
      <c r="ZM99" s="7"/>
      <c r="ZN99" s="7"/>
      <c r="ZO99" s="7"/>
      <c r="ZP99" s="7"/>
      <c r="ZQ99" s="7"/>
      <c r="ZR99" s="7"/>
      <c r="ZS99" s="7"/>
      <c r="ZT99" s="7"/>
      <c r="ZU99" s="7"/>
      <c r="ZV99" s="7"/>
      <c r="ZW99" s="7"/>
      <c r="ZX99" s="7"/>
      <c r="ZY99" s="7"/>
      <c r="ZZ99" s="7"/>
      <c r="AAA99" s="7"/>
      <c r="AAB99" s="7"/>
      <c r="AAC99" s="7"/>
      <c r="AAD99" s="7"/>
      <c r="AAE99" s="7"/>
      <c r="AAF99" s="7"/>
      <c r="AAG99" s="7"/>
      <c r="AAH99" s="7"/>
      <c r="AAI99" s="7"/>
      <c r="AAJ99" s="7"/>
      <c r="AAK99" s="7"/>
      <c r="AAL99" s="7"/>
      <c r="AAM99" s="7"/>
      <c r="AAN99" s="7"/>
      <c r="AAO99" s="7"/>
      <c r="AAP99" s="7"/>
      <c r="AAQ99" s="7"/>
      <c r="AAR99" s="7"/>
      <c r="AAS99" s="7"/>
      <c r="AAT99" s="7"/>
      <c r="AAU99" s="7"/>
      <c r="AAV99" s="7"/>
      <c r="AAW99" s="7"/>
      <c r="AAX99" s="7"/>
      <c r="AAY99" s="7"/>
      <c r="AAZ99" s="7"/>
      <c r="ABA99" s="7"/>
      <c r="ABB99" s="7"/>
      <c r="ABC99" s="7"/>
      <c r="ABD99" s="7"/>
      <c r="ABE99" s="7"/>
      <c r="ABF99" s="7"/>
      <c r="ABG99" s="7"/>
      <c r="ABH99" s="7"/>
      <c r="ABI99" s="7"/>
      <c r="ABJ99" s="7"/>
      <c r="ABK99" s="7"/>
      <c r="ABL99" s="7"/>
      <c r="ABM99" s="7"/>
      <c r="ABN99" s="7"/>
      <c r="ABO99" s="7"/>
      <c r="ABP99" s="7"/>
      <c r="ABQ99" s="7"/>
      <c r="ABR99" s="7"/>
      <c r="ABS99" s="7"/>
      <c r="ABT99" s="7"/>
      <c r="ABU99" s="7"/>
      <c r="ABV99" s="7"/>
      <c r="ABW99" s="7"/>
      <c r="ABX99" s="7"/>
      <c r="ABY99" s="7"/>
      <c r="ABZ99" s="7"/>
      <c r="ACA99" s="7"/>
      <c r="ACB99" s="7"/>
      <c r="ACC99" s="7"/>
      <c r="ACD99" s="7"/>
      <c r="ACE99" s="7"/>
      <c r="ACF99" s="7"/>
      <c r="ACG99" s="7"/>
      <c r="ACH99" s="7"/>
      <c r="ACI99" s="7"/>
      <c r="ACJ99" s="7"/>
      <c r="ACK99" s="7"/>
      <c r="ACL99" s="7"/>
      <c r="ACM99" s="7"/>
      <c r="ACN99" s="7"/>
      <c r="ACO99" s="7"/>
      <c r="ACP99" s="7"/>
      <c r="ACQ99" s="7"/>
      <c r="ACR99" s="7"/>
      <c r="ACS99" s="7"/>
      <c r="ACT99" s="7"/>
      <c r="ACU99" s="7"/>
      <c r="ACV99" s="7"/>
      <c r="ACW99" s="7"/>
      <c r="ACX99" s="7"/>
      <c r="ACY99" s="7"/>
      <c r="ACZ99" s="7"/>
      <c r="ADA99" s="7"/>
      <c r="ADB99" s="7"/>
      <c r="ADC99" s="7"/>
      <c r="ADD99" s="7"/>
      <c r="ADE99" s="7"/>
      <c r="ADF99" s="7"/>
      <c r="ADG99" s="7"/>
      <c r="ADH99" s="7"/>
      <c r="ADI99" s="7"/>
      <c r="ADJ99" s="7"/>
      <c r="ADK99" s="7"/>
      <c r="ADL99" s="7"/>
      <c r="ADM99" s="7"/>
      <c r="ADN99" s="7"/>
      <c r="ADO99" s="7"/>
      <c r="ADP99" s="7"/>
      <c r="ADQ99" s="7"/>
      <c r="ADR99" s="7"/>
      <c r="ADS99" s="7"/>
      <c r="ADT99" s="7"/>
      <c r="ADU99" s="7"/>
      <c r="ADV99" s="7"/>
      <c r="ADW99" s="7"/>
      <c r="ADX99" s="7"/>
      <c r="ADY99" s="7"/>
      <c r="ADZ99" s="7"/>
      <c r="AEA99" s="7"/>
      <c r="AEB99" s="7"/>
      <c r="AEC99" s="7"/>
      <c r="AED99" s="7"/>
      <c r="AEE99" s="7"/>
      <c r="AEF99" s="7"/>
      <c r="AEG99" s="7"/>
      <c r="AEH99" s="7"/>
      <c r="AEI99" s="7"/>
      <c r="AEJ99" s="7"/>
      <c r="AEK99" s="7"/>
      <c r="AEL99" s="7"/>
      <c r="AEM99" s="7"/>
      <c r="AEN99" s="7"/>
      <c r="AEO99" s="7"/>
      <c r="AEP99" s="7"/>
      <c r="AEQ99" s="7"/>
      <c r="AER99" s="7"/>
      <c r="AES99" s="7"/>
      <c r="AET99" s="7"/>
      <c r="AEU99" s="7"/>
      <c r="AEV99" s="7"/>
      <c r="AEW99" s="7"/>
      <c r="AEX99" s="7"/>
      <c r="AEY99" s="7"/>
      <c r="AEZ99" s="7"/>
      <c r="AFA99" s="7"/>
      <c r="AFB99" s="7"/>
      <c r="AFC99" s="7"/>
      <c r="AFD99" s="7"/>
      <c r="AFE99" s="7"/>
      <c r="AFF99" s="7"/>
      <c r="AFG99" s="7"/>
      <c r="AFH99" s="7"/>
      <c r="AFI99" s="7"/>
      <c r="AFJ99" s="7"/>
      <c r="AFK99" s="7"/>
      <c r="AFL99" s="7"/>
      <c r="AFM99" s="7"/>
      <c r="AFN99" s="7"/>
      <c r="AFO99" s="7"/>
      <c r="AFP99" s="7"/>
      <c r="AFQ99" s="7"/>
      <c r="AFR99" s="7"/>
      <c r="AFS99" s="7"/>
      <c r="AFT99" s="7"/>
      <c r="AFU99" s="7"/>
      <c r="AFV99" s="7"/>
      <c r="AFW99" s="7"/>
      <c r="AFX99" s="7"/>
      <c r="AFY99" s="7"/>
      <c r="AFZ99" s="7"/>
      <c r="AGA99" s="7"/>
      <c r="AGB99" s="7"/>
      <c r="AGC99" s="7"/>
      <c r="AGD99" s="7"/>
      <c r="AGE99" s="7"/>
      <c r="AGF99" s="7"/>
      <c r="AGG99" s="7"/>
      <c r="AGH99" s="7"/>
      <c r="AGI99" s="7"/>
      <c r="AGJ99" s="7"/>
      <c r="AGK99" s="7"/>
      <c r="AGL99" s="7"/>
      <c r="AGM99" s="7"/>
      <c r="AGN99" s="7"/>
      <c r="AGO99" s="7"/>
      <c r="AGP99" s="7"/>
      <c r="AGQ99" s="7"/>
      <c r="AGR99" s="7"/>
      <c r="AGS99" s="7"/>
      <c r="AGT99" s="7"/>
      <c r="AGU99" s="7"/>
      <c r="AGV99" s="7"/>
      <c r="AGW99" s="7"/>
      <c r="AGX99" s="7"/>
      <c r="AGY99" s="7"/>
      <c r="AGZ99" s="7"/>
      <c r="AHA99" s="7"/>
      <c r="AHB99" s="7"/>
      <c r="AHC99" s="7"/>
      <c r="AHD99" s="7"/>
      <c r="AHE99" s="7"/>
      <c r="AHF99" s="7"/>
      <c r="AHG99" s="7"/>
      <c r="AHH99" s="7"/>
      <c r="AHI99" s="7"/>
      <c r="AHJ99" s="7"/>
      <c r="AHK99" s="7"/>
      <c r="AHL99" s="7"/>
      <c r="AHM99" s="7"/>
      <c r="AHN99" s="7"/>
      <c r="AHO99" s="7"/>
      <c r="AHP99" s="7"/>
      <c r="AHQ99" s="7"/>
      <c r="AHR99" s="7"/>
      <c r="AHS99" s="7"/>
      <c r="AHT99" s="7"/>
      <c r="AHU99" s="7"/>
      <c r="AHV99" s="7"/>
      <c r="AHW99" s="7"/>
      <c r="AHX99" s="7"/>
      <c r="AHY99" s="7"/>
      <c r="AHZ99" s="7"/>
      <c r="AIA99" s="7"/>
      <c r="AIB99" s="7"/>
      <c r="AIC99" s="7"/>
      <c r="AID99" s="7"/>
      <c r="AIE99" s="7"/>
      <c r="AIF99" s="7"/>
      <c r="AIG99" s="7"/>
      <c r="AIH99" s="7"/>
      <c r="AII99" s="7"/>
      <c r="AIJ99" s="7"/>
      <c r="AIK99" s="7"/>
      <c r="AIL99" s="7"/>
      <c r="AIM99" s="7"/>
      <c r="AIN99" s="7"/>
      <c r="AIO99" s="7"/>
      <c r="AIP99" s="7"/>
      <c r="AIQ99" s="7"/>
      <c r="AIR99" s="7"/>
      <c r="AIS99" s="7"/>
      <c r="AIT99" s="7"/>
      <c r="AIU99" s="7"/>
      <c r="AIV99" s="7"/>
      <c r="AIW99" s="7"/>
      <c r="AIX99" s="7"/>
      <c r="AIY99" s="7"/>
      <c r="AIZ99" s="7"/>
      <c r="AJA99" s="7"/>
      <c r="AJB99" s="7"/>
      <c r="AJC99" s="7"/>
      <c r="AJD99" s="7"/>
      <c r="AJE99" s="7"/>
      <c r="AJF99" s="7"/>
      <c r="AJG99" s="7"/>
      <c r="AJH99" s="7"/>
      <c r="AJI99" s="7"/>
      <c r="AJJ99" s="7"/>
      <c r="AJK99" s="7"/>
      <c r="AJL99" s="7"/>
      <c r="AJM99" s="7"/>
      <c r="AJN99" s="7"/>
      <c r="AJO99" s="7"/>
      <c r="AJP99" s="7"/>
      <c r="AJQ99" s="7"/>
      <c r="AJR99" s="7"/>
      <c r="AJS99" s="7"/>
      <c r="AJT99" s="7"/>
      <c r="AJU99" s="7"/>
      <c r="AJV99" s="7"/>
      <c r="AJW99" s="7"/>
      <c r="AJX99" s="7"/>
    </row>
    <row r="100" spans="1:960" ht="36" customHeight="1" x14ac:dyDescent="0.3">
      <c r="A100" s="294" t="s">
        <v>116</v>
      </c>
      <c r="B100" s="270">
        <v>2250133</v>
      </c>
      <c r="C100" s="271">
        <v>74961</v>
      </c>
      <c r="D100" s="235">
        <f t="shared" si="33"/>
        <v>32814</v>
      </c>
      <c r="E100" s="235">
        <f t="shared" si="31"/>
        <v>42147</v>
      </c>
      <c r="F100" s="85">
        <f t="shared" si="34"/>
        <v>43.774762876695881</v>
      </c>
      <c r="G100" s="221">
        <v>40098</v>
      </c>
      <c r="H100" s="221">
        <v>32814</v>
      </c>
      <c r="I100" s="85">
        <f t="shared" si="27"/>
        <v>81.834505461619031</v>
      </c>
      <c r="J100" s="31">
        <f t="shared" ref="J100:J109" si="35">G100-H100</f>
        <v>7284</v>
      </c>
      <c r="K100" s="24">
        <f t="shared" ref="K100:K109" si="36">C100</f>
        <v>74961</v>
      </c>
      <c r="L100" s="88"/>
      <c r="M100" s="24">
        <f t="shared" si="26"/>
        <v>74961</v>
      </c>
      <c r="N100" s="89"/>
      <c r="O100" s="89"/>
      <c r="P100" s="89"/>
      <c r="Q100" s="4"/>
      <c r="R100" s="4"/>
      <c r="S100" s="4"/>
      <c r="T100" s="4"/>
      <c r="U100" s="4"/>
      <c r="V100" s="4"/>
      <c r="W100" s="4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6"/>
      <c r="BB100" s="6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  <c r="MB100" s="7"/>
      <c r="MC100" s="7"/>
      <c r="MD100" s="7"/>
      <c r="ME100" s="7"/>
      <c r="MF100" s="7"/>
      <c r="MG100" s="7"/>
      <c r="MH100" s="7"/>
      <c r="MI100" s="7"/>
      <c r="MJ100" s="7"/>
      <c r="MK100" s="7"/>
      <c r="ML100" s="7"/>
      <c r="MM100" s="7"/>
      <c r="MN100" s="7"/>
      <c r="MO100" s="7"/>
      <c r="MP100" s="7"/>
      <c r="MQ100" s="7"/>
      <c r="MR100" s="7"/>
      <c r="MS100" s="7"/>
      <c r="MT100" s="7"/>
      <c r="MU100" s="7"/>
      <c r="MV100" s="7"/>
      <c r="MW100" s="7"/>
      <c r="MX100" s="7"/>
      <c r="MY100" s="7"/>
      <c r="MZ100" s="7"/>
      <c r="NA100" s="7"/>
      <c r="NB100" s="7"/>
      <c r="NC100" s="7"/>
      <c r="ND100" s="7"/>
      <c r="NE100" s="7"/>
      <c r="NF100" s="7"/>
      <c r="NG100" s="7"/>
      <c r="NH100" s="7"/>
      <c r="NI100" s="7"/>
      <c r="NJ100" s="7"/>
      <c r="NK100" s="7"/>
      <c r="NL100" s="7"/>
      <c r="NM100" s="7"/>
      <c r="NN100" s="7"/>
      <c r="NO100" s="7"/>
      <c r="NP100" s="7"/>
      <c r="NQ100" s="7"/>
      <c r="NR100" s="7"/>
      <c r="NS100" s="7"/>
      <c r="NT100" s="7"/>
      <c r="NU100" s="7"/>
      <c r="NV100" s="7"/>
      <c r="NW100" s="7"/>
      <c r="NX100" s="7"/>
      <c r="NY100" s="7"/>
      <c r="NZ100" s="7"/>
      <c r="OA100" s="7"/>
      <c r="OB100" s="7"/>
      <c r="OC100" s="7"/>
      <c r="OD100" s="7"/>
      <c r="OE100" s="7"/>
      <c r="OF100" s="7"/>
      <c r="OG100" s="7"/>
      <c r="OH100" s="7"/>
      <c r="OI100" s="7"/>
      <c r="OJ100" s="7"/>
      <c r="OK100" s="7"/>
      <c r="OL100" s="7"/>
      <c r="OM100" s="7"/>
      <c r="ON100" s="7"/>
      <c r="OO100" s="7"/>
      <c r="OP100" s="7"/>
      <c r="OQ100" s="7"/>
      <c r="OR100" s="7"/>
      <c r="OS100" s="7"/>
      <c r="OT100" s="7"/>
      <c r="OU100" s="7"/>
      <c r="OV100" s="7"/>
      <c r="OW100" s="7"/>
      <c r="OX100" s="7"/>
      <c r="OY100" s="7"/>
      <c r="OZ100" s="7"/>
      <c r="PA100" s="7"/>
      <c r="PB100" s="7"/>
      <c r="PC100" s="7"/>
      <c r="PD100" s="7"/>
      <c r="PE100" s="7"/>
      <c r="PF100" s="7"/>
      <c r="PG100" s="7"/>
      <c r="PH100" s="7"/>
      <c r="PI100" s="7"/>
      <c r="PJ100" s="7"/>
      <c r="PK100" s="7"/>
      <c r="PL100" s="7"/>
      <c r="PM100" s="7"/>
      <c r="PN100" s="7"/>
      <c r="PO100" s="7"/>
      <c r="PP100" s="7"/>
      <c r="PQ100" s="7"/>
      <c r="PR100" s="7"/>
      <c r="PS100" s="7"/>
      <c r="PT100" s="7"/>
      <c r="PU100" s="7"/>
      <c r="PV100" s="7"/>
      <c r="PW100" s="7"/>
      <c r="PX100" s="7"/>
      <c r="PY100" s="7"/>
      <c r="PZ100" s="7"/>
      <c r="QA100" s="7"/>
      <c r="QB100" s="7"/>
      <c r="QC100" s="7"/>
      <c r="QD100" s="7"/>
      <c r="QE100" s="7"/>
      <c r="QF100" s="7"/>
      <c r="QG100" s="7"/>
      <c r="QH100" s="7"/>
      <c r="QI100" s="7"/>
      <c r="QJ100" s="7"/>
      <c r="QK100" s="7"/>
      <c r="QL100" s="7"/>
      <c r="QM100" s="7"/>
      <c r="QN100" s="7"/>
      <c r="QO100" s="7"/>
      <c r="QP100" s="7"/>
      <c r="QQ100" s="7"/>
      <c r="QR100" s="7"/>
      <c r="QS100" s="7"/>
      <c r="QT100" s="7"/>
      <c r="QU100" s="7"/>
      <c r="QV100" s="7"/>
      <c r="QW100" s="7"/>
      <c r="QX100" s="7"/>
      <c r="QY100" s="7"/>
      <c r="QZ100" s="7"/>
      <c r="RA100" s="7"/>
      <c r="RB100" s="7"/>
      <c r="RC100" s="7"/>
      <c r="RD100" s="7"/>
      <c r="RE100" s="7"/>
      <c r="RF100" s="7"/>
      <c r="RG100" s="7"/>
      <c r="RH100" s="7"/>
      <c r="RI100" s="7"/>
      <c r="RJ100" s="7"/>
      <c r="RK100" s="7"/>
      <c r="RL100" s="7"/>
      <c r="RM100" s="7"/>
      <c r="RN100" s="7"/>
      <c r="RO100" s="7"/>
      <c r="RP100" s="7"/>
      <c r="RQ100" s="7"/>
      <c r="RR100" s="7"/>
      <c r="RS100" s="7"/>
      <c r="RT100" s="7"/>
      <c r="RU100" s="7"/>
      <c r="RV100" s="7"/>
      <c r="RW100" s="7"/>
      <c r="RX100" s="7"/>
      <c r="RY100" s="7"/>
      <c r="RZ100" s="7"/>
      <c r="SA100" s="7"/>
      <c r="SB100" s="7"/>
      <c r="SC100" s="7"/>
      <c r="SD100" s="7"/>
      <c r="SE100" s="7"/>
      <c r="SF100" s="7"/>
      <c r="SG100" s="7"/>
      <c r="SH100" s="7"/>
      <c r="SI100" s="7"/>
      <c r="SJ100" s="7"/>
      <c r="SK100" s="7"/>
      <c r="SL100" s="7"/>
      <c r="SM100" s="7"/>
      <c r="SN100" s="7"/>
      <c r="SO100" s="7"/>
      <c r="SP100" s="7"/>
      <c r="SQ100" s="7"/>
      <c r="SR100" s="7"/>
      <c r="SS100" s="7"/>
      <c r="ST100" s="7"/>
      <c r="SU100" s="7"/>
      <c r="SV100" s="7"/>
      <c r="SW100" s="7"/>
      <c r="SX100" s="7"/>
      <c r="SY100" s="7"/>
      <c r="SZ100" s="7"/>
      <c r="TA100" s="7"/>
      <c r="TB100" s="7"/>
      <c r="TC100" s="7"/>
      <c r="TD100" s="7"/>
      <c r="TE100" s="7"/>
      <c r="TF100" s="7"/>
      <c r="TG100" s="7"/>
      <c r="TH100" s="7"/>
      <c r="TI100" s="7"/>
      <c r="TJ100" s="7"/>
      <c r="TK100" s="7"/>
      <c r="TL100" s="7"/>
      <c r="TM100" s="7"/>
      <c r="TN100" s="7"/>
      <c r="TO100" s="7"/>
      <c r="TP100" s="7"/>
      <c r="TQ100" s="7"/>
      <c r="TR100" s="7"/>
      <c r="TS100" s="7"/>
      <c r="TT100" s="7"/>
      <c r="TU100" s="7"/>
      <c r="TV100" s="7"/>
      <c r="TW100" s="7"/>
      <c r="TX100" s="7"/>
      <c r="TY100" s="7"/>
      <c r="TZ100" s="7"/>
      <c r="UA100" s="7"/>
      <c r="UB100" s="7"/>
      <c r="UC100" s="7"/>
      <c r="UD100" s="7"/>
      <c r="UE100" s="7"/>
      <c r="UF100" s="7"/>
      <c r="UG100" s="7"/>
      <c r="UH100" s="7"/>
      <c r="UI100" s="7"/>
      <c r="UJ100" s="7"/>
      <c r="UK100" s="7"/>
      <c r="UL100" s="7"/>
      <c r="UM100" s="7"/>
      <c r="UN100" s="7"/>
      <c r="UO100" s="7"/>
      <c r="UP100" s="7"/>
      <c r="UQ100" s="7"/>
      <c r="UR100" s="7"/>
      <c r="US100" s="7"/>
      <c r="UT100" s="7"/>
      <c r="UU100" s="7"/>
      <c r="UV100" s="7"/>
      <c r="UW100" s="7"/>
      <c r="UX100" s="7"/>
      <c r="UY100" s="7"/>
      <c r="UZ100" s="7"/>
      <c r="VA100" s="7"/>
      <c r="VB100" s="7"/>
      <c r="VC100" s="7"/>
      <c r="VD100" s="7"/>
      <c r="VE100" s="7"/>
      <c r="VF100" s="7"/>
      <c r="VG100" s="7"/>
      <c r="VH100" s="7"/>
      <c r="VI100" s="7"/>
      <c r="VJ100" s="7"/>
      <c r="VK100" s="7"/>
      <c r="VL100" s="7"/>
      <c r="VM100" s="7"/>
      <c r="VN100" s="7"/>
      <c r="VO100" s="7"/>
      <c r="VP100" s="7"/>
      <c r="VQ100" s="7"/>
      <c r="VR100" s="7"/>
      <c r="VS100" s="7"/>
      <c r="VT100" s="7"/>
      <c r="VU100" s="7"/>
      <c r="VV100" s="7"/>
      <c r="VW100" s="7"/>
      <c r="VX100" s="7"/>
      <c r="VY100" s="7"/>
      <c r="VZ100" s="7"/>
      <c r="WA100" s="7"/>
      <c r="WB100" s="7"/>
      <c r="WC100" s="7"/>
      <c r="WD100" s="7"/>
      <c r="WE100" s="7"/>
      <c r="WF100" s="7"/>
      <c r="WG100" s="7"/>
      <c r="WH100" s="7"/>
      <c r="WI100" s="7"/>
      <c r="WJ100" s="7"/>
      <c r="WK100" s="7"/>
      <c r="WL100" s="7"/>
      <c r="WM100" s="7"/>
      <c r="WN100" s="7"/>
      <c r="WO100" s="7"/>
      <c r="WP100" s="7"/>
      <c r="WQ100" s="7"/>
      <c r="WR100" s="7"/>
      <c r="WS100" s="7"/>
      <c r="WT100" s="7"/>
      <c r="WU100" s="7"/>
      <c r="WV100" s="7"/>
      <c r="WW100" s="7"/>
      <c r="WX100" s="7"/>
      <c r="WY100" s="7"/>
      <c r="WZ100" s="7"/>
      <c r="XA100" s="7"/>
      <c r="XB100" s="7"/>
      <c r="XC100" s="7"/>
      <c r="XD100" s="7"/>
      <c r="XE100" s="7"/>
      <c r="XF100" s="7"/>
      <c r="XG100" s="7"/>
      <c r="XH100" s="7"/>
      <c r="XI100" s="7"/>
      <c r="XJ100" s="7"/>
      <c r="XK100" s="7"/>
      <c r="XL100" s="7"/>
      <c r="XM100" s="7"/>
      <c r="XN100" s="7"/>
      <c r="XO100" s="7"/>
      <c r="XP100" s="7"/>
      <c r="XQ100" s="7"/>
      <c r="XR100" s="7"/>
      <c r="XS100" s="7"/>
      <c r="XT100" s="7"/>
      <c r="XU100" s="7"/>
      <c r="XV100" s="7"/>
      <c r="XW100" s="7"/>
      <c r="XX100" s="7"/>
      <c r="XY100" s="7"/>
      <c r="XZ100" s="7"/>
      <c r="YA100" s="7"/>
      <c r="YB100" s="7"/>
      <c r="YC100" s="7"/>
      <c r="YD100" s="7"/>
      <c r="YE100" s="7"/>
      <c r="YF100" s="7"/>
      <c r="YG100" s="7"/>
      <c r="YH100" s="7"/>
      <c r="YI100" s="7"/>
      <c r="YJ100" s="7"/>
      <c r="YK100" s="7"/>
      <c r="YL100" s="7"/>
      <c r="YM100" s="7"/>
      <c r="YN100" s="7"/>
      <c r="YO100" s="7"/>
      <c r="YP100" s="7"/>
      <c r="YQ100" s="7"/>
      <c r="YR100" s="7"/>
      <c r="YS100" s="7"/>
      <c r="YT100" s="7"/>
      <c r="YU100" s="7"/>
      <c r="YV100" s="7"/>
      <c r="YW100" s="7"/>
      <c r="YX100" s="7"/>
      <c r="YY100" s="7"/>
      <c r="YZ100" s="7"/>
      <c r="ZA100" s="7"/>
      <c r="ZB100" s="7"/>
      <c r="ZC100" s="7"/>
      <c r="ZD100" s="7"/>
      <c r="ZE100" s="7"/>
      <c r="ZF100" s="7"/>
      <c r="ZG100" s="7"/>
      <c r="ZH100" s="7"/>
      <c r="ZI100" s="7"/>
      <c r="ZJ100" s="7"/>
      <c r="ZK100" s="7"/>
      <c r="ZL100" s="7"/>
      <c r="ZM100" s="7"/>
      <c r="ZN100" s="7"/>
      <c r="ZO100" s="7"/>
      <c r="ZP100" s="7"/>
      <c r="ZQ100" s="7"/>
      <c r="ZR100" s="7"/>
      <c r="ZS100" s="7"/>
      <c r="ZT100" s="7"/>
      <c r="ZU100" s="7"/>
      <c r="ZV100" s="7"/>
      <c r="ZW100" s="7"/>
      <c r="ZX100" s="7"/>
      <c r="ZY100" s="7"/>
      <c r="ZZ100" s="7"/>
      <c r="AAA100" s="7"/>
      <c r="AAB100" s="7"/>
      <c r="AAC100" s="7"/>
      <c r="AAD100" s="7"/>
      <c r="AAE100" s="7"/>
      <c r="AAF100" s="7"/>
      <c r="AAG100" s="7"/>
      <c r="AAH100" s="7"/>
      <c r="AAI100" s="7"/>
      <c r="AAJ100" s="7"/>
      <c r="AAK100" s="7"/>
      <c r="AAL100" s="7"/>
      <c r="AAM100" s="7"/>
      <c r="AAN100" s="7"/>
      <c r="AAO100" s="7"/>
      <c r="AAP100" s="7"/>
      <c r="AAQ100" s="7"/>
      <c r="AAR100" s="7"/>
      <c r="AAS100" s="7"/>
      <c r="AAT100" s="7"/>
      <c r="AAU100" s="7"/>
      <c r="AAV100" s="7"/>
      <c r="AAW100" s="7"/>
      <c r="AAX100" s="7"/>
      <c r="AAY100" s="7"/>
      <c r="AAZ100" s="7"/>
      <c r="ABA100" s="7"/>
      <c r="ABB100" s="7"/>
      <c r="ABC100" s="7"/>
      <c r="ABD100" s="7"/>
      <c r="ABE100" s="7"/>
      <c r="ABF100" s="7"/>
      <c r="ABG100" s="7"/>
      <c r="ABH100" s="7"/>
      <c r="ABI100" s="7"/>
      <c r="ABJ100" s="7"/>
      <c r="ABK100" s="7"/>
      <c r="ABL100" s="7"/>
      <c r="ABM100" s="7"/>
      <c r="ABN100" s="7"/>
      <c r="ABO100" s="7"/>
      <c r="ABP100" s="7"/>
      <c r="ABQ100" s="7"/>
      <c r="ABR100" s="7"/>
      <c r="ABS100" s="7"/>
      <c r="ABT100" s="7"/>
      <c r="ABU100" s="7"/>
      <c r="ABV100" s="7"/>
      <c r="ABW100" s="7"/>
      <c r="ABX100" s="7"/>
      <c r="ABY100" s="7"/>
      <c r="ABZ100" s="7"/>
      <c r="ACA100" s="7"/>
      <c r="ACB100" s="7"/>
      <c r="ACC100" s="7"/>
      <c r="ACD100" s="7"/>
      <c r="ACE100" s="7"/>
      <c r="ACF100" s="7"/>
      <c r="ACG100" s="7"/>
      <c r="ACH100" s="7"/>
      <c r="ACI100" s="7"/>
      <c r="ACJ100" s="7"/>
      <c r="ACK100" s="7"/>
      <c r="ACL100" s="7"/>
      <c r="ACM100" s="7"/>
      <c r="ACN100" s="7"/>
      <c r="ACO100" s="7"/>
      <c r="ACP100" s="7"/>
      <c r="ACQ100" s="7"/>
      <c r="ACR100" s="7"/>
      <c r="ACS100" s="7"/>
      <c r="ACT100" s="7"/>
      <c r="ACU100" s="7"/>
      <c r="ACV100" s="7"/>
      <c r="ACW100" s="7"/>
      <c r="ACX100" s="7"/>
      <c r="ACY100" s="7"/>
      <c r="ACZ100" s="7"/>
      <c r="ADA100" s="7"/>
      <c r="ADB100" s="7"/>
      <c r="ADC100" s="7"/>
      <c r="ADD100" s="7"/>
      <c r="ADE100" s="7"/>
      <c r="ADF100" s="7"/>
      <c r="ADG100" s="7"/>
      <c r="ADH100" s="7"/>
      <c r="ADI100" s="7"/>
      <c r="ADJ100" s="7"/>
      <c r="ADK100" s="7"/>
      <c r="ADL100" s="7"/>
      <c r="ADM100" s="7"/>
      <c r="ADN100" s="7"/>
      <c r="ADO100" s="7"/>
      <c r="ADP100" s="7"/>
      <c r="ADQ100" s="7"/>
      <c r="ADR100" s="7"/>
      <c r="ADS100" s="7"/>
      <c r="ADT100" s="7"/>
      <c r="ADU100" s="7"/>
      <c r="ADV100" s="7"/>
      <c r="ADW100" s="7"/>
      <c r="ADX100" s="7"/>
      <c r="ADY100" s="7"/>
      <c r="ADZ100" s="7"/>
      <c r="AEA100" s="7"/>
      <c r="AEB100" s="7"/>
      <c r="AEC100" s="7"/>
      <c r="AED100" s="7"/>
      <c r="AEE100" s="7"/>
      <c r="AEF100" s="7"/>
      <c r="AEG100" s="7"/>
      <c r="AEH100" s="7"/>
      <c r="AEI100" s="7"/>
      <c r="AEJ100" s="7"/>
      <c r="AEK100" s="7"/>
      <c r="AEL100" s="7"/>
      <c r="AEM100" s="7"/>
      <c r="AEN100" s="7"/>
      <c r="AEO100" s="7"/>
      <c r="AEP100" s="7"/>
      <c r="AEQ100" s="7"/>
      <c r="AER100" s="7"/>
      <c r="AES100" s="7"/>
      <c r="AET100" s="7"/>
      <c r="AEU100" s="7"/>
      <c r="AEV100" s="7"/>
      <c r="AEW100" s="7"/>
      <c r="AEX100" s="7"/>
      <c r="AEY100" s="7"/>
      <c r="AEZ100" s="7"/>
      <c r="AFA100" s="7"/>
      <c r="AFB100" s="7"/>
      <c r="AFC100" s="7"/>
      <c r="AFD100" s="7"/>
      <c r="AFE100" s="7"/>
      <c r="AFF100" s="7"/>
      <c r="AFG100" s="7"/>
      <c r="AFH100" s="7"/>
      <c r="AFI100" s="7"/>
      <c r="AFJ100" s="7"/>
      <c r="AFK100" s="7"/>
      <c r="AFL100" s="7"/>
      <c r="AFM100" s="7"/>
      <c r="AFN100" s="7"/>
      <c r="AFO100" s="7"/>
      <c r="AFP100" s="7"/>
      <c r="AFQ100" s="7"/>
      <c r="AFR100" s="7"/>
      <c r="AFS100" s="7"/>
      <c r="AFT100" s="7"/>
      <c r="AFU100" s="7"/>
      <c r="AFV100" s="7"/>
      <c r="AFW100" s="7"/>
      <c r="AFX100" s="7"/>
      <c r="AFY100" s="7"/>
      <c r="AFZ100" s="7"/>
      <c r="AGA100" s="7"/>
      <c r="AGB100" s="7"/>
      <c r="AGC100" s="7"/>
      <c r="AGD100" s="7"/>
      <c r="AGE100" s="7"/>
      <c r="AGF100" s="7"/>
      <c r="AGG100" s="7"/>
      <c r="AGH100" s="7"/>
      <c r="AGI100" s="7"/>
      <c r="AGJ100" s="7"/>
      <c r="AGK100" s="7"/>
      <c r="AGL100" s="7"/>
      <c r="AGM100" s="7"/>
      <c r="AGN100" s="7"/>
      <c r="AGO100" s="7"/>
      <c r="AGP100" s="7"/>
      <c r="AGQ100" s="7"/>
      <c r="AGR100" s="7"/>
      <c r="AGS100" s="7"/>
      <c r="AGT100" s="7"/>
      <c r="AGU100" s="7"/>
      <c r="AGV100" s="7"/>
      <c r="AGW100" s="7"/>
      <c r="AGX100" s="7"/>
      <c r="AGY100" s="7"/>
      <c r="AGZ100" s="7"/>
      <c r="AHA100" s="7"/>
      <c r="AHB100" s="7"/>
      <c r="AHC100" s="7"/>
      <c r="AHD100" s="7"/>
      <c r="AHE100" s="7"/>
      <c r="AHF100" s="7"/>
      <c r="AHG100" s="7"/>
      <c r="AHH100" s="7"/>
      <c r="AHI100" s="7"/>
      <c r="AHJ100" s="7"/>
      <c r="AHK100" s="7"/>
      <c r="AHL100" s="7"/>
      <c r="AHM100" s="7"/>
      <c r="AHN100" s="7"/>
      <c r="AHO100" s="7"/>
      <c r="AHP100" s="7"/>
      <c r="AHQ100" s="7"/>
      <c r="AHR100" s="7"/>
      <c r="AHS100" s="7"/>
      <c r="AHT100" s="7"/>
      <c r="AHU100" s="7"/>
      <c r="AHV100" s="7"/>
      <c r="AHW100" s="7"/>
      <c r="AHX100" s="7"/>
      <c r="AHY100" s="7"/>
      <c r="AHZ100" s="7"/>
      <c r="AIA100" s="7"/>
      <c r="AIB100" s="7"/>
      <c r="AIC100" s="7"/>
      <c r="AID100" s="7"/>
      <c r="AIE100" s="7"/>
      <c r="AIF100" s="7"/>
      <c r="AIG100" s="7"/>
      <c r="AIH100" s="7"/>
      <c r="AII100" s="7"/>
      <c r="AIJ100" s="7"/>
      <c r="AIK100" s="7"/>
      <c r="AIL100" s="7"/>
      <c r="AIM100" s="7"/>
      <c r="AIN100" s="7"/>
      <c r="AIO100" s="7"/>
      <c r="AIP100" s="7"/>
      <c r="AIQ100" s="7"/>
      <c r="AIR100" s="7"/>
      <c r="AIS100" s="7"/>
      <c r="AIT100" s="7"/>
      <c r="AIU100" s="7"/>
      <c r="AIV100" s="7"/>
      <c r="AIW100" s="7"/>
      <c r="AIX100" s="7"/>
      <c r="AIY100" s="7"/>
      <c r="AIZ100" s="7"/>
      <c r="AJA100" s="7"/>
      <c r="AJB100" s="7"/>
      <c r="AJC100" s="7"/>
      <c r="AJD100" s="7"/>
      <c r="AJE100" s="7"/>
      <c r="AJF100" s="7"/>
      <c r="AJG100" s="7"/>
      <c r="AJH100" s="7"/>
      <c r="AJI100" s="7"/>
      <c r="AJJ100" s="7"/>
      <c r="AJK100" s="7"/>
      <c r="AJL100" s="7"/>
      <c r="AJM100" s="7"/>
      <c r="AJN100" s="7"/>
      <c r="AJO100" s="7"/>
      <c r="AJP100" s="7"/>
      <c r="AJQ100" s="7"/>
      <c r="AJR100" s="7"/>
      <c r="AJS100" s="7"/>
      <c r="AJT100" s="7"/>
      <c r="AJU100" s="7"/>
      <c r="AJV100" s="7"/>
      <c r="AJW100" s="7"/>
      <c r="AJX100" s="7"/>
    </row>
    <row r="101" spans="1:960" s="302" customFormat="1" ht="27" customHeight="1" x14ac:dyDescent="0.3">
      <c r="A101" s="293" t="s">
        <v>117</v>
      </c>
      <c r="B101" s="270">
        <v>2250196</v>
      </c>
      <c r="C101" s="295"/>
      <c r="D101" s="235">
        <f t="shared" si="33"/>
        <v>0</v>
      </c>
      <c r="E101" s="235">
        <f t="shared" si="31"/>
        <v>0</v>
      </c>
      <c r="F101" s="85" t="e">
        <f t="shared" si="34"/>
        <v>#DIV/0!</v>
      </c>
      <c r="G101" s="296">
        <v>0</v>
      </c>
      <c r="H101" s="296"/>
      <c r="I101" s="85" t="e">
        <f t="shared" si="27"/>
        <v>#DIV/0!</v>
      </c>
      <c r="J101" s="31">
        <f t="shared" si="35"/>
        <v>0</v>
      </c>
      <c r="K101" s="24">
        <f t="shared" si="36"/>
        <v>0</v>
      </c>
      <c r="L101" s="297"/>
      <c r="M101" s="24">
        <f t="shared" si="26"/>
        <v>0</v>
      </c>
      <c r="N101" s="298"/>
      <c r="O101" s="298"/>
      <c r="P101" s="298"/>
      <c r="Q101" s="299"/>
      <c r="R101" s="299"/>
      <c r="S101" s="299"/>
      <c r="T101" s="299"/>
      <c r="U101" s="299"/>
      <c r="V101" s="299"/>
      <c r="W101" s="299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1"/>
      <c r="BB101" s="301"/>
    </row>
    <row r="102" spans="1:960" s="302" customFormat="1" ht="27" customHeight="1" x14ac:dyDescent="0.3">
      <c r="A102" s="293" t="s">
        <v>118</v>
      </c>
      <c r="B102" s="270">
        <v>2250205</v>
      </c>
      <c r="C102" s="295">
        <v>7000</v>
      </c>
      <c r="D102" s="235">
        <f t="shared" si="33"/>
        <v>7000</v>
      </c>
      <c r="E102" s="235">
        <f t="shared" si="31"/>
        <v>0</v>
      </c>
      <c r="F102" s="85">
        <f t="shared" si="34"/>
        <v>100</v>
      </c>
      <c r="G102" s="296">
        <v>7000</v>
      </c>
      <c r="H102" s="296">
        <v>7000</v>
      </c>
      <c r="I102" s="85">
        <f t="shared" si="27"/>
        <v>100</v>
      </c>
      <c r="J102" s="31">
        <f t="shared" si="35"/>
        <v>0</v>
      </c>
      <c r="K102" s="24">
        <f t="shared" si="36"/>
        <v>7000</v>
      </c>
      <c r="L102" s="297"/>
      <c r="M102" s="24">
        <f t="shared" si="26"/>
        <v>7000</v>
      </c>
      <c r="N102" s="298"/>
      <c r="O102" s="298"/>
      <c r="P102" s="298"/>
      <c r="Q102" s="299"/>
      <c r="R102" s="299"/>
      <c r="S102" s="299"/>
      <c r="T102" s="299"/>
      <c r="U102" s="299"/>
      <c r="V102" s="299"/>
      <c r="W102" s="299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1"/>
      <c r="BB102" s="301"/>
    </row>
    <row r="103" spans="1:960" s="289" customFormat="1" ht="18.75" customHeight="1" x14ac:dyDescent="0.3">
      <c r="A103" s="293" t="s">
        <v>119</v>
      </c>
      <c r="B103" s="270">
        <v>2250336</v>
      </c>
      <c r="C103" s="295"/>
      <c r="D103" s="235">
        <f t="shared" si="33"/>
        <v>0</v>
      </c>
      <c r="E103" s="235">
        <f t="shared" si="31"/>
        <v>0</v>
      </c>
      <c r="F103" s="85" t="e">
        <f t="shared" si="34"/>
        <v>#DIV/0!</v>
      </c>
      <c r="G103" s="235">
        <v>0</v>
      </c>
      <c r="H103" s="235"/>
      <c r="I103" s="85" t="e">
        <f t="shared" si="27"/>
        <v>#DIV/0!</v>
      </c>
      <c r="J103" s="31">
        <f t="shared" si="35"/>
        <v>0</v>
      </c>
      <c r="K103" s="24">
        <f t="shared" si="36"/>
        <v>0</v>
      </c>
      <c r="L103" s="272"/>
      <c r="M103" s="24">
        <f t="shared" si="26"/>
        <v>0</v>
      </c>
      <c r="N103" s="273"/>
      <c r="O103" s="273"/>
      <c r="P103" s="273"/>
      <c r="Q103" s="274"/>
      <c r="R103" s="274"/>
      <c r="S103" s="274"/>
      <c r="T103" s="274"/>
      <c r="U103" s="274"/>
      <c r="V103" s="274"/>
      <c r="W103" s="274"/>
      <c r="X103" s="287"/>
      <c r="Y103" s="287"/>
      <c r="Z103" s="287"/>
      <c r="AA103" s="287"/>
      <c r="AB103" s="287"/>
      <c r="AC103" s="287"/>
      <c r="AD103" s="287"/>
      <c r="AE103" s="287"/>
      <c r="AF103" s="287"/>
      <c r="AG103" s="287"/>
      <c r="AH103" s="287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8"/>
      <c r="BB103" s="288"/>
    </row>
    <row r="104" spans="1:960" ht="66" customHeight="1" x14ac:dyDescent="0.3">
      <c r="A104" s="303" t="s">
        <v>120</v>
      </c>
      <c r="B104" s="304">
        <v>2250469</v>
      </c>
      <c r="C104" s="295">
        <v>1356</v>
      </c>
      <c r="D104" s="235">
        <f t="shared" si="33"/>
        <v>1356</v>
      </c>
      <c r="E104" s="235">
        <f t="shared" si="31"/>
        <v>0</v>
      </c>
      <c r="F104" s="85">
        <f t="shared" si="34"/>
        <v>100</v>
      </c>
      <c r="G104" s="221">
        <v>1356</v>
      </c>
      <c r="H104" s="221">
        <v>1356</v>
      </c>
      <c r="I104" s="85">
        <f t="shared" si="27"/>
        <v>100</v>
      </c>
      <c r="J104" s="31">
        <f t="shared" si="35"/>
        <v>0</v>
      </c>
      <c r="K104" s="24">
        <f t="shared" si="36"/>
        <v>1356</v>
      </c>
      <c r="L104" s="88"/>
      <c r="M104" s="24">
        <f t="shared" si="26"/>
        <v>1356</v>
      </c>
      <c r="N104" s="89"/>
      <c r="O104" s="89"/>
      <c r="P104" s="89"/>
      <c r="Q104" s="4"/>
      <c r="R104" s="4"/>
      <c r="S104" s="4"/>
      <c r="T104" s="4"/>
      <c r="U104" s="4"/>
      <c r="V104" s="4"/>
      <c r="W104" s="4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6"/>
      <c r="BB104" s="6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  <c r="MB104" s="7"/>
      <c r="MC104" s="7"/>
      <c r="MD104" s="7"/>
      <c r="ME104" s="7"/>
      <c r="MF104" s="7"/>
      <c r="MG104" s="7"/>
      <c r="MH104" s="7"/>
      <c r="MI104" s="7"/>
      <c r="MJ104" s="7"/>
      <c r="MK104" s="7"/>
      <c r="ML104" s="7"/>
      <c r="MM104" s="7"/>
      <c r="MN104" s="7"/>
      <c r="MO104" s="7"/>
      <c r="MP104" s="7"/>
      <c r="MQ104" s="7"/>
      <c r="MR104" s="7"/>
      <c r="MS104" s="7"/>
      <c r="MT104" s="7"/>
      <c r="MU104" s="7"/>
      <c r="MV104" s="7"/>
      <c r="MW104" s="7"/>
      <c r="MX104" s="7"/>
      <c r="MY104" s="7"/>
      <c r="MZ104" s="7"/>
      <c r="NA104" s="7"/>
      <c r="NB104" s="7"/>
      <c r="NC104" s="7"/>
      <c r="ND104" s="7"/>
      <c r="NE104" s="7"/>
      <c r="NF104" s="7"/>
      <c r="NG104" s="7"/>
      <c r="NH104" s="7"/>
      <c r="NI104" s="7"/>
      <c r="NJ104" s="7"/>
      <c r="NK104" s="7"/>
      <c r="NL104" s="7"/>
      <c r="NM104" s="7"/>
      <c r="NN104" s="7"/>
      <c r="NO104" s="7"/>
      <c r="NP104" s="7"/>
      <c r="NQ104" s="7"/>
      <c r="NR104" s="7"/>
      <c r="NS104" s="7"/>
      <c r="NT104" s="7"/>
      <c r="NU104" s="7"/>
      <c r="NV104" s="7"/>
      <c r="NW104" s="7"/>
      <c r="NX104" s="7"/>
      <c r="NY104" s="7"/>
      <c r="NZ104" s="7"/>
      <c r="OA104" s="7"/>
      <c r="OB104" s="7"/>
      <c r="OC104" s="7"/>
      <c r="OD104" s="7"/>
      <c r="OE104" s="7"/>
      <c r="OF104" s="7"/>
      <c r="OG104" s="7"/>
      <c r="OH104" s="7"/>
      <c r="OI104" s="7"/>
      <c r="OJ104" s="7"/>
      <c r="OK104" s="7"/>
      <c r="OL104" s="7"/>
      <c r="OM104" s="7"/>
      <c r="ON104" s="7"/>
      <c r="OO104" s="7"/>
      <c r="OP104" s="7"/>
      <c r="OQ104" s="7"/>
      <c r="OR104" s="7"/>
      <c r="OS104" s="7"/>
      <c r="OT104" s="7"/>
      <c r="OU104" s="7"/>
      <c r="OV104" s="7"/>
      <c r="OW104" s="7"/>
      <c r="OX104" s="7"/>
      <c r="OY104" s="7"/>
      <c r="OZ104" s="7"/>
      <c r="PA104" s="7"/>
      <c r="PB104" s="7"/>
      <c r="PC104" s="7"/>
      <c r="PD104" s="7"/>
      <c r="PE104" s="7"/>
      <c r="PF104" s="7"/>
      <c r="PG104" s="7"/>
      <c r="PH104" s="7"/>
      <c r="PI104" s="7"/>
      <c r="PJ104" s="7"/>
      <c r="PK104" s="7"/>
      <c r="PL104" s="7"/>
      <c r="PM104" s="7"/>
      <c r="PN104" s="7"/>
      <c r="PO104" s="7"/>
      <c r="PP104" s="7"/>
      <c r="PQ104" s="7"/>
      <c r="PR104" s="7"/>
      <c r="PS104" s="7"/>
      <c r="PT104" s="7"/>
      <c r="PU104" s="7"/>
      <c r="PV104" s="7"/>
      <c r="PW104" s="7"/>
      <c r="PX104" s="7"/>
      <c r="PY104" s="7"/>
      <c r="PZ104" s="7"/>
      <c r="QA104" s="7"/>
      <c r="QB104" s="7"/>
      <c r="QC104" s="7"/>
      <c r="QD104" s="7"/>
      <c r="QE104" s="7"/>
      <c r="QF104" s="7"/>
      <c r="QG104" s="7"/>
      <c r="QH104" s="7"/>
      <c r="QI104" s="7"/>
      <c r="QJ104" s="7"/>
      <c r="QK104" s="7"/>
      <c r="QL104" s="7"/>
      <c r="QM104" s="7"/>
      <c r="QN104" s="7"/>
      <c r="QO104" s="7"/>
      <c r="QP104" s="7"/>
      <c r="QQ104" s="7"/>
      <c r="QR104" s="7"/>
      <c r="QS104" s="7"/>
      <c r="QT104" s="7"/>
      <c r="QU104" s="7"/>
      <c r="QV104" s="7"/>
      <c r="QW104" s="7"/>
      <c r="QX104" s="7"/>
      <c r="QY104" s="7"/>
      <c r="QZ104" s="7"/>
      <c r="RA104" s="7"/>
      <c r="RB104" s="7"/>
      <c r="RC104" s="7"/>
      <c r="RD104" s="7"/>
      <c r="RE104" s="7"/>
      <c r="RF104" s="7"/>
      <c r="RG104" s="7"/>
      <c r="RH104" s="7"/>
      <c r="RI104" s="7"/>
      <c r="RJ104" s="7"/>
      <c r="RK104" s="7"/>
      <c r="RL104" s="7"/>
      <c r="RM104" s="7"/>
      <c r="RN104" s="7"/>
      <c r="RO104" s="7"/>
      <c r="RP104" s="7"/>
      <c r="RQ104" s="7"/>
      <c r="RR104" s="7"/>
      <c r="RS104" s="7"/>
      <c r="RT104" s="7"/>
      <c r="RU104" s="7"/>
      <c r="RV104" s="7"/>
      <c r="RW104" s="7"/>
      <c r="RX104" s="7"/>
      <c r="RY104" s="7"/>
      <c r="RZ104" s="7"/>
      <c r="SA104" s="7"/>
      <c r="SB104" s="7"/>
      <c r="SC104" s="7"/>
      <c r="SD104" s="7"/>
      <c r="SE104" s="7"/>
      <c r="SF104" s="7"/>
      <c r="SG104" s="7"/>
      <c r="SH104" s="7"/>
      <c r="SI104" s="7"/>
      <c r="SJ104" s="7"/>
      <c r="SK104" s="7"/>
      <c r="SL104" s="7"/>
      <c r="SM104" s="7"/>
      <c r="SN104" s="7"/>
      <c r="SO104" s="7"/>
      <c r="SP104" s="7"/>
      <c r="SQ104" s="7"/>
      <c r="SR104" s="7"/>
      <c r="SS104" s="7"/>
      <c r="ST104" s="7"/>
      <c r="SU104" s="7"/>
      <c r="SV104" s="7"/>
      <c r="SW104" s="7"/>
      <c r="SX104" s="7"/>
      <c r="SY104" s="7"/>
      <c r="SZ104" s="7"/>
      <c r="TA104" s="7"/>
      <c r="TB104" s="7"/>
      <c r="TC104" s="7"/>
      <c r="TD104" s="7"/>
      <c r="TE104" s="7"/>
      <c r="TF104" s="7"/>
      <c r="TG104" s="7"/>
      <c r="TH104" s="7"/>
      <c r="TI104" s="7"/>
      <c r="TJ104" s="7"/>
      <c r="TK104" s="7"/>
      <c r="TL104" s="7"/>
      <c r="TM104" s="7"/>
      <c r="TN104" s="7"/>
      <c r="TO104" s="7"/>
      <c r="TP104" s="7"/>
      <c r="TQ104" s="7"/>
      <c r="TR104" s="7"/>
      <c r="TS104" s="7"/>
      <c r="TT104" s="7"/>
      <c r="TU104" s="7"/>
      <c r="TV104" s="7"/>
      <c r="TW104" s="7"/>
      <c r="TX104" s="7"/>
      <c r="TY104" s="7"/>
      <c r="TZ104" s="7"/>
      <c r="UA104" s="7"/>
      <c r="UB104" s="7"/>
      <c r="UC104" s="7"/>
      <c r="UD104" s="7"/>
      <c r="UE104" s="7"/>
      <c r="UF104" s="7"/>
      <c r="UG104" s="7"/>
      <c r="UH104" s="7"/>
      <c r="UI104" s="7"/>
      <c r="UJ104" s="7"/>
      <c r="UK104" s="7"/>
      <c r="UL104" s="7"/>
      <c r="UM104" s="7"/>
      <c r="UN104" s="7"/>
      <c r="UO104" s="7"/>
      <c r="UP104" s="7"/>
      <c r="UQ104" s="7"/>
      <c r="UR104" s="7"/>
      <c r="US104" s="7"/>
      <c r="UT104" s="7"/>
      <c r="UU104" s="7"/>
      <c r="UV104" s="7"/>
      <c r="UW104" s="7"/>
      <c r="UX104" s="7"/>
      <c r="UY104" s="7"/>
      <c r="UZ104" s="7"/>
      <c r="VA104" s="7"/>
      <c r="VB104" s="7"/>
      <c r="VC104" s="7"/>
      <c r="VD104" s="7"/>
      <c r="VE104" s="7"/>
      <c r="VF104" s="7"/>
      <c r="VG104" s="7"/>
      <c r="VH104" s="7"/>
      <c r="VI104" s="7"/>
      <c r="VJ104" s="7"/>
      <c r="VK104" s="7"/>
      <c r="VL104" s="7"/>
      <c r="VM104" s="7"/>
      <c r="VN104" s="7"/>
      <c r="VO104" s="7"/>
      <c r="VP104" s="7"/>
      <c r="VQ104" s="7"/>
      <c r="VR104" s="7"/>
      <c r="VS104" s="7"/>
      <c r="VT104" s="7"/>
      <c r="VU104" s="7"/>
      <c r="VV104" s="7"/>
      <c r="VW104" s="7"/>
      <c r="VX104" s="7"/>
      <c r="VY104" s="7"/>
      <c r="VZ104" s="7"/>
      <c r="WA104" s="7"/>
      <c r="WB104" s="7"/>
      <c r="WC104" s="7"/>
      <c r="WD104" s="7"/>
      <c r="WE104" s="7"/>
      <c r="WF104" s="7"/>
      <c r="WG104" s="7"/>
      <c r="WH104" s="7"/>
      <c r="WI104" s="7"/>
      <c r="WJ104" s="7"/>
      <c r="WK104" s="7"/>
      <c r="WL104" s="7"/>
      <c r="WM104" s="7"/>
      <c r="WN104" s="7"/>
      <c r="WO104" s="7"/>
      <c r="WP104" s="7"/>
      <c r="WQ104" s="7"/>
      <c r="WR104" s="7"/>
      <c r="WS104" s="7"/>
      <c r="WT104" s="7"/>
      <c r="WU104" s="7"/>
      <c r="WV104" s="7"/>
      <c r="WW104" s="7"/>
      <c r="WX104" s="7"/>
      <c r="WY104" s="7"/>
      <c r="WZ104" s="7"/>
      <c r="XA104" s="7"/>
      <c r="XB104" s="7"/>
      <c r="XC104" s="7"/>
      <c r="XD104" s="7"/>
      <c r="XE104" s="7"/>
      <c r="XF104" s="7"/>
      <c r="XG104" s="7"/>
      <c r="XH104" s="7"/>
      <c r="XI104" s="7"/>
      <c r="XJ104" s="7"/>
      <c r="XK104" s="7"/>
      <c r="XL104" s="7"/>
      <c r="XM104" s="7"/>
      <c r="XN104" s="7"/>
      <c r="XO104" s="7"/>
      <c r="XP104" s="7"/>
      <c r="XQ104" s="7"/>
      <c r="XR104" s="7"/>
      <c r="XS104" s="7"/>
      <c r="XT104" s="7"/>
      <c r="XU104" s="7"/>
      <c r="XV104" s="7"/>
      <c r="XW104" s="7"/>
      <c r="XX104" s="7"/>
      <c r="XY104" s="7"/>
      <c r="XZ104" s="7"/>
      <c r="YA104" s="7"/>
      <c r="YB104" s="7"/>
      <c r="YC104" s="7"/>
      <c r="YD104" s="7"/>
      <c r="YE104" s="7"/>
      <c r="YF104" s="7"/>
      <c r="YG104" s="7"/>
      <c r="YH104" s="7"/>
      <c r="YI104" s="7"/>
      <c r="YJ104" s="7"/>
      <c r="YK104" s="7"/>
      <c r="YL104" s="7"/>
      <c r="YM104" s="7"/>
      <c r="YN104" s="7"/>
      <c r="YO104" s="7"/>
      <c r="YP104" s="7"/>
      <c r="YQ104" s="7"/>
      <c r="YR104" s="7"/>
      <c r="YS104" s="7"/>
      <c r="YT104" s="7"/>
      <c r="YU104" s="7"/>
      <c r="YV104" s="7"/>
      <c r="YW104" s="7"/>
      <c r="YX104" s="7"/>
      <c r="YY104" s="7"/>
      <c r="YZ104" s="7"/>
      <c r="ZA104" s="7"/>
      <c r="ZB104" s="7"/>
      <c r="ZC104" s="7"/>
      <c r="ZD104" s="7"/>
      <c r="ZE104" s="7"/>
      <c r="ZF104" s="7"/>
      <c r="ZG104" s="7"/>
      <c r="ZH104" s="7"/>
      <c r="ZI104" s="7"/>
      <c r="ZJ104" s="7"/>
      <c r="ZK104" s="7"/>
      <c r="ZL104" s="7"/>
      <c r="ZM104" s="7"/>
      <c r="ZN104" s="7"/>
      <c r="ZO104" s="7"/>
      <c r="ZP104" s="7"/>
      <c r="ZQ104" s="7"/>
      <c r="ZR104" s="7"/>
      <c r="ZS104" s="7"/>
      <c r="ZT104" s="7"/>
      <c r="ZU104" s="7"/>
      <c r="ZV104" s="7"/>
      <c r="ZW104" s="7"/>
      <c r="ZX104" s="7"/>
      <c r="ZY104" s="7"/>
      <c r="ZZ104" s="7"/>
      <c r="AAA104" s="7"/>
      <c r="AAB104" s="7"/>
      <c r="AAC104" s="7"/>
      <c r="AAD104" s="7"/>
      <c r="AAE104" s="7"/>
      <c r="AAF104" s="7"/>
      <c r="AAG104" s="7"/>
      <c r="AAH104" s="7"/>
      <c r="AAI104" s="7"/>
      <c r="AAJ104" s="7"/>
      <c r="AAK104" s="7"/>
      <c r="AAL104" s="7"/>
      <c r="AAM104" s="7"/>
      <c r="AAN104" s="7"/>
      <c r="AAO104" s="7"/>
      <c r="AAP104" s="7"/>
      <c r="AAQ104" s="7"/>
      <c r="AAR104" s="7"/>
      <c r="AAS104" s="7"/>
      <c r="AAT104" s="7"/>
      <c r="AAU104" s="7"/>
      <c r="AAV104" s="7"/>
      <c r="AAW104" s="7"/>
      <c r="AAX104" s="7"/>
      <c r="AAY104" s="7"/>
      <c r="AAZ104" s="7"/>
      <c r="ABA104" s="7"/>
      <c r="ABB104" s="7"/>
      <c r="ABC104" s="7"/>
      <c r="ABD104" s="7"/>
      <c r="ABE104" s="7"/>
      <c r="ABF104" s="7"/>
      <c r="ABG104" s="7"/>
      <c r="ABH104" s="7"/>
      <c r="ABI104" s="7"/>
      <c r="ABJ104" s="7"/>
      <c r="ABK104" s="7"/>
      <c r="ABL104" s="7"/>
      <c r="ABM104" s="7"/>
      <c r="ABN104" s="7"/>
      <c r="ABO104" s="7"/>
      <c r="ABP104" s="7"/>
      <c r="ABQ104" s="7"/>
      <c r="ABR104" s="7"/>
      <c r="ABS104" s="7"/>
      <c r="ABT104" s="7"/>
      <c r="ABU104" s="7"/>
      <c r="ABV104" s="7"/>
      <c r="ABW104" s="7"/>
      <c r="ABX104" s="7"/>
      <c r="ABY104" s="7"/>
      <c r="ABZ104" s="7"/>
      <c r="ACA104" s="7"/>
      <c r="ACB104" s="7"/>
      <c r="ACC104" s="7"/>
      <c r="ACD104" s="7"/>
      <c r="ACE104" s="7"/>
      <c r="ACF104" s="7"/>
      <c r="ACG104" s="7"/>
      <c r="ACH104" s="7"/>
      <c r="ACI104" s="7"/>
      <c r="ACJ104" s="7"/>
      <c r="ACK104" s="7"/>
      <c r="ACL104" s="7"/>
      <c r="ACM104" s="7"/>
      <c r="ACN104" s="7"/>
      <c r="ACO104" s="7"/>
      <c r="ACP104" s="7"/>
      <c r="ACQ104" s="7"/>
      <c r="ACR104" s="7"/>
      <c r="ACS104" s="7"/>
      <c r="ACT104" s="7"/>
      <c r="ACU104" s="7"/>
      <c r="ACV104" s="7"/>
      <c r="ACW104" s="7"/>
      <c r="ACX104" s="7"/>
      <c r="ACY104" s="7"/>
      <c r="ACZ104" s="7"/>
      <c r="ADA104" s="7"/>
      <c r="ADB104" s="7"/>
      <c r="ADC104" s="7"/>
      <c r="ADD104" s="7"/>
      <c r="ADE104" s="7"/>
      <c r="ADF104" s="7"/>
      <c r="ADG104" s="7"/>
      <c r="ADH104" s="7"/>
      <c r="ADI104" s="7"/>
      <c r="ADJ104" s="7"/>
      <c r="ADK104" s="7"/>
      <c r="ADL104" s="7"/>
      <c r="ADM104" s="7"/>
      <c r="ADN104" s="7"/>
      <c r="ADO104" s="7"/>
      <c r="ADP104" s="7"/>
      <c r="ADQ104" s="7"/>
      <c r="ADR104" s="7"/>
      <c r="ADS104" s="7"/>
      <c r="ADT104" s="7"/>
      <c r="ADU104" s="7"/>
      <c r="ADV104" s="7"/>
      <c r="ADW104" s="7"/>
      <c r="ADX104" s="7"/>
      <c r="ADY104" s="7"/>
      <c r="ADZ104" s="7"/>
      <c r="AEA104" s="7"/>
      <c r="AEB104" s="7"/>
      <c r="AEC104" s="7"/>
      <c r="AED104" s="7"/>
      <c r="AEE104" s="7"/>
      <c r="AEF104" s="7"/>
      <c r="AEG104" s="7"/>
      <c r="AEH104" s="7"/>
      <c r="AEI104" s="7"/>
      <c r="AEJ104" s="7"/>
      <c r="AEK104" s="7"/>
      <c r="AEL104" s="7"/>
      <c r="AEM104" s="7"/>
      <c r="AEN104" s="7"/>
      <c r="AEO104" s="7"/>
      <c r="AEP104" s="7"/>
      <c r="AEQ104" s="7"/>
      <c r="AER104" s="7"/>
      <c r="AES104" s="7"/>
      <c r="AET104" s="7"/>
      <c r="AEU104" s="7"/>
      <c r="AEV104" s="7"/>
      <c r="AEW104" s="7"/>
      <c r="AEX104" s="7"/>
      <c r="AEY104" s="7"/>
      <c r="AEZ104" s="7"/>
      <c r="AFA104" s="7"/>
      <c r="AFB104" s="7"/>
      <c r="AFC104" s="7"/>
      <c r="AFD104" s="7"/>
      <c r="AFE104" s="7"/>
      <c r="AFF104" s="7"/>
      <c r="AFG104" s="7"/>
      <c r="AFH104" s="7"/>
      <c r="AFI104" s="7"/>
      <c r="AFJ104" s="7"/>
      <c r="AFK104" s="7"/>
      <c r="AFL104" s="7"/>
      <c r="AFM104" s="7"/>
      <c r="AFN104" s="7"/>
      <c r="AFO104" s="7"/>
      <c r="AFP104" s="7"/>
      <c r="AFQ104" s="7"/>
      <c r="AFR104" s="7"/>
      <c r="AFS104" s="7"/>
      <c r="AFT104" s="7"/>
      <c r="AFU104" s="7"/>
      <c r="AFV104" s="7"/>
      <c r="AFW104" s="7"/>
      <c r="AFX104" s="7"/>
      <c r="AFY104" s="7"/>
      <c r="AFZ104" s="7"/>
      <c r="AGA104" s="7"/>
      <c r="AGB104" s="7"/>
      <c r="AGC104" s="7"/>
      <c r="AGD104" s="7"/>
      <c r="AGE104" s="7"/>
      <c r="AGF104" s="7"/>
      <c r="AGG104" s="7"/>
      <c r="AGH104" s="7"/>
      <c r="AGI104" s="7"/>
      <c r="AGJ104" s="7"/>
      <c r="AGK104" s="7"/>
      <c r="AGL104" s="7"/>
      <c r="AGM104" s="7"/>
      <c r="AGN104" s="7"/>
      <c r="AGO104" s="7"/>
      <c r="AGP104" s="7"/>
      <c r="AGQ104" s="7"/>
      <c r="AGR104" s="7"/>
      <c r="AGS104" s="7"/>
      <c r="AGT104" s="7"/>
      <c r="AGU104" s="7"/>
      <c r="AGV104" s="7"/>
      <c r="AGW104" s="7"/>
      <c r="AGX104" s="7"/>
      <c r="AGY104" s="7"/>
      <c r="AGZ104" s="7"/>
      <c r="AHA104" s="7"/>
      <c r="AHB104" s="7"/>
      <c r="AHC104" s="7"/>
      <c r="AHD104" s="7"/>
      <c r="AHE104" s="7"/>
      <c r="AHF104" s="7"/>
      <c r="AHG104" s="7"/>
      <c r="AHH104" s="7"/>
      <c r="AHI104" s="7"/>
      <c r="AHJ104" s="7"/>
      <c r="AHK104" s="7"/>
      <c r="AHL104" s="7"/>
      <c r="AHM104" s="7"/>
      <c r="AHN104" s="7"/>
      <c r="AHO104" s="7"/>
      <c r="AHP104" s="7"/>
      <c r="AHQ104" s="7"/>
      <c r="AHR104" s="7"/>
      <c r="AHS104" s="7"/>
      <c r="AHT104" s="7"/>
      <c r="AHU104" s="7"/>
      <c r="AHV104" s="7"/>
      <c r="AHW104" s="7"/>
      <c r="AHX104" s="7"/>
      <c r="AHY104" s="7"/>
      <c r="AHZ104" s="7"/>
      <c r="AIA104" s="7"/>
      <c r="AIB104" s="7"/>
      <c r="AIC104" s="7"/>
      <c r="AID104" s="7"/>
      <c r="AIE104" s="7"/>
      <c r="AIF104" s="7"/>
      <c r="AIG104" s="7"/>
      <c r="AIH104" s="7"/>
      <c r="AII104" s="7"/>
      <c r="AIJ104" s="7"/>
      <c r="AIK104" s="7"/>
      <c r="AIL104" s="7"/>
      <c r="AIM104" s="7"/>
      <c r="AIN104" s="7"/>
      <c r="AIO104" s="7"/>
      <c r="AIP104" s="7"/>
      <c r="AIQ104" s="7"/>
      <c r="AIR104" s="7"/>
      <c r="AIS104" s="7"/>
      <c r="AIT104" s="7"/>
      <c r="AIU104" s="7"/>
      <c r="AIV104" s="7"/>
      <c r="AIW104" s="7"/>
      <c r="AIX104" s="7"/>
      <c r="AIY104" s="7"/>
      <c r="AIZ104" s="7"/>
      <c r="AJA104" s="7"/>
      <c r="AJB104" s="7"/>
      <c r="AJC104" s="7"/>
      <c r="AJD104" s="7"/>
      <c r="AJE104" s="7"/>
      <c r="AJF104" s="7"/>
      <c r="AJG104" s="7"/>
      <c r="AJH104" s="7"/>
      <c r="AJI104" s="7"/>
      <c r="AJJ104" s="7"/>
      <c r="AJK104" s="7"/>
      <c r="AJL104" s="7"/>
      <c r="AJM104" s="7"/>
      <c r="AJN104" s="7"/>
      <c r="AJO104" s="7"/>
      <c r="AJP104" s="7"/>
      <c r="AJQ104" s="7"/>
      <c r="AJR104" s="7"/>
      <c r="AJS104" s="7"/>
      <c r="AJT104" s="7"/>
      <c r="AJU104" s="7"/>
      <c r="AJV104" s="7"/>
      <c r="AJW104" s="7"/>
      <c r="AJX104" s="7"/>
    </row>
    <row r="105" spans="1:960" ht="78.75" customHeight="1" x14ac:dyDescent="0.3">
      <c r="A105" s="303" t="s">
        <v>121</v>
      </c>
      <c r="B105" s="305">
        <v>2250471</v>
      </c>
      <c r="C105" s="295">
        <v>1750</v>
      </c>
      <c r="D105" s="235">
        <f t="shared" si="33"/>
        <v>1750</v>
      </c>
      <c r="E105" s="235">
        <f t="shared" si="31"/>
        <v>0</v>
      </c>
      <c r="F105" s="85">
        <f t="shared" si="34"/>
        <v>100</v>
      </c>
      <c r="G105" s="221">
        <v>1750</v>
      </c>
      <c r="H105" s="221">
        <v>1750</v>
      </c>
      <c r="I105" s="85">
        <f t="shared" si="27"/>
        <v>100</v>
      </c>
      <c r="J105" s="31">
        <f t="shared" si="35"/>
        <v>0</v>
      </c>
      <c r="K105" s="24">
        <f t="shared" si="36"/>
        <v>1750</v>
      </c>
      <c r="L105" s="88"/>
      <c r="M105" s="24">
        <f t="shared" si="26"/>
        <v>1750</v>
      </c>
      <c r="N105" s="89"/>
      <c r="O105" s="89"/>
      <c r="P105" s="89"/>
      <c r="Q105" s="4"/>
      <c r="R105" s="4"/>
      <c r="S105" s="4"/>
      <c r="T105" s="4"/>
      <c r="U105" s="4"/>
      <c r="V105" s="4"/>
      <c r="W105" s="4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6"/>
      <c r="BB105" s="6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  <c r="MB105" s="7"/>
      <c r="MC105" s="7"/>
      <c r="MD105" s="7"/>
      <c r="ME105" s="7"/>
      <c r="MF105" s="7"/>
      <c r="MG105" s="7"/>
      <c r="MH105" s="7"/>
      <c r="MI105" s="7"/>
      <c r="MJ105" s="7"/>
      <c r="MK105" s="7"/>
      <c r="ML105" s="7"/>
      <c r="MM105" s="7"/>
      <c r="MN105" s="7"/>
      <c r="MO105" s="7"/>
      <c r="MP105" s="7"/>
      <c r="MQ105" s="7"/>
      <c r="MR105" s="7"/>
      <c r="MS105" s="7"/>
      <c r="MT105" s="7"/>
      <c r="MU105" s="7"/>
      <c r="MV105" s="7"/>
      <c r="MW105" s="7"/>
      <c r="MX105" s="7"/>
      <c r="MY105" s="7"/>
      <c r="MZ105" s="7"/>
      <c r="NA105" s="7"/>
      <c r="NB105" s="7"/>
      <c r="NC105" s="7"/>
      <c r="ND105" s="7"/>
      <c r="NE105" s="7"/>
      <c r="NF105" s="7"/>
      <c r="NG105" s="7"/>
      <c r="NH105" s="7"/>
      <c r="NI105" s="7"/>
      <c r="NJ105" s="7"/>
      <c r="NK105" s="7"/>
      <c r="NL105" s="7"/>
      <c r="NM105" s="7"/>
      <c r="NN105" s="7"/>
      <c r="NO105" s="7"/>
      <c r="NP105" s="7"/>
      <c r="NQ105" s="7"/>
      <c r="NR105" s="7"/>
      <c r="NS105" s="7"/>
      <c r="NT105" s="7"/>
      <c r="NU105" s="7"/>
      <c r="NV105" s="7"/>
      <c r="NW105" s="7"/>
      <c r="NX105" s="7"/>
      <c r="NY105" s="7"/>
      <c r="NZ105" s="7"/>
      <c r="OA105" s="7"/>
      <c r="OB105" s="7"/>
      <c r="OC105" s="7"/>
      <c r="OD105" s="7"/>
      <c r="OE105" s="7"/>
      <c r="OF105" s="7"/>
      <c r="OG105" s="7"/>
      <c r="OH105" s="7"/>
      <c r="OI105" s="7"/>
      <c r="OJ105" s="7"/>
      <c r="OK105" s="7"/>
      <c r="OL105" s="7"/>
      <c r="OM105" s="7"/>
      <c r="ON105" s="7"/>
      <c r="OO105" s="7"/>
      <c r="OP105" s="7"/>
      <c r="OQ105" s="7"/>
      <c r="OR105" s="7"/>
      <c r="OS105" s="7"/>
      <c r="OT105" s="7"/>
      <c r="OU105" s="7"/>
      <c r="OV105" s="7"/>
      <c r="OW105" s="7"/>
      <c r="OX105" s="7"/>
      <c r="OY105" s="7"/>
      <c r="OZ105" s="7"/>
      <c r="PA105" s="7"/>
      <c r="PB105" s="7"/>
      <c r="PC105" s="7"/>
      <c r="PD105" s="7"/>
      <c r="PE105" s="7"/>
      <c r="PF105" s="7"/>
      <c r="PG105" s="7"/>
      <c r="PH105" s="7"/>
      <c r="PI105" s="7"/>
      <c r="PJ105" s="7"/>
      <c r="PK105" s="7"/>
      <c r="PL105" s="7"/>
      <c r="PM105" s="7"/>
      <c r="PN105" s="7"/>
      <c r="PO105" s="7"/>
      <c r="PP105" s="7"/>
      <c r="PQ105" s="7"/>
      <c r="PR105" s="7"/>
      <c r="PS105" s="7"/>
      <c r="PT105" s="7"/>
      <c r="PU105" s="7"/>
      <c r="PV105" s="7"/>
      <c r="PW105" s="7"/>
      <c r="PX105" s="7"/>
      <c r="PY105" s="7"/>
      <c r="PZ105" s="7"/>
      <c r="QA105" s="7"/>
      <c r="QB105" s="7"/>
      <c r="QC105" s="7"/>
      <c r="QD105" s="7"/>
      <c r="QE105" s="7"/>
      <c r="QF105" s="7"/>
      <c r="QG105" s="7"/>
      <c r="QH105" s="7"/>
      <c r="QI105" s="7"/>
      <c r="QJ105" s="7"/>
      <c r="QK105" s="7"/>
      <c r="QL105" s="7"/>
      <c r="QM105" s="7"/>
      <c r="QN105" s="7"/>
      <c r="QO105" s="7"/>
      <c r="QP105" s="7"/>
      <c r="QQ105" s="7"/>
      <c r="QR105" s="7"/>
      <c r="QS105" s="7"/>
      <c r="QT105" s="7"/>
      <c r="QU105" s="7"/>
      <c r="QV105" s="7"/>
      <c r="QW105" s="7"/>
      <c r="QX105" s="7"/>
      <c r="QY105" s="7"/>
      <c r="QZ105" s="7"/>
      <c r="RA105" s="7"/>
      <c r="RB105" s="7"/>
      <c r="RC105" s="7"/>
      <c r="RD105" s="7"/>
      <c r="RE105" s="7"/>
      <c r="RF105" s="7"/>
      <c r="RG105" s="7"/>
      <c r="RH105" s="7"/>
      <c r="RI105" s="7"/>
      <c r="RJ105" s="7"/>
      <c r="RK105" s="7"/>
      <c r="RL105" s="7"/>
      <c r="RM105" s="7"/>
      <c r="RN105" s="7"/>
      <c r="RO105" s="7"/>
      <c r="RP105" s="7"/>
      <c r="RQ105" s="7"/>
      <c r="RR105" s="7"/>
      <c r="RS105" s="7"/>
      <c r="RT105" s="7"/>
      <c r="RU105" s="7"/>
      <c r="RV105" s="7"/>
      <c r="RW105" s="7"/>
      <c r="RX105" s="7"/>
      <c r="RY105" s="7"/>
      <c r="RZ105" s="7"/>
      <c r="SA105" s="7"/>
      <c r="SB105" s="7"/>
      <c r="SC105" s="7"/>
      <c r="SD105" s="7"/>
      <c r="SE105" s="7"/>
      <c r="SF105" s="7"/>
      <c r="SG105" s="7"/>
      <c r="SH105" s="7"/>
      <c r="SI105" s="7"/>
      <c r="SJ105" s="7"/>
      <c r="SK105" s="7"/>
      <c r="SL105" s="7"/>
      <c r="SM105" s="7"/>
      <c r="SN105" s="7"/>
      <c r="SO105" s="7"/>
      <c r="SP105" s="7"/>
      <c r="SQ105" s="7"/>
      <c r="SR105" s="7"/>
      <c r="SS105" s="7"/>
      <c r="ST105" s="7"/>
      <c r="SU105" s="7"/>
      <c r="SV105" s="7"/>
      <c r="SW105" s="7"/>
      <c r="SX105" s="7"/>
      <c r="SY105" s="7"/>
      <c r="SZ105" s="7"/>
      <c r="TA105" s="7"/>
      <c r="TB105" s="7"/>
      <c r="TC105" s="7"/>
      <c r="TD105" s="7"/>
      <c r="TE105" s="7"/>
      <c r="TF105" s="7"/>
      <c r="TG105" s="7"/>
      <c r="TH105" s="7"/>
      <c r="TI105" s="7"/>
      <c r="TJ105" s="7"/>
      <c r="TK105" s="7"/>
      <c r="TL105" s="7"/>
      <c r="TM105" s="7"/>
      <c r="TN105" s="7"/>
      <c r="TO105" s="7"/>
      <c r="TP105" s="7"/>
      <c r="TQ105" s="7"/>
      <c r="TR105" s="7"/>
      <c r="TS105" s="7"/>
      <c r="TT105" s="7"/>
      <c r="TU105" s="7"/>
      <c r="TV105" s="7"/>
      <c r="TW105" s="7"/>
      <c r="TX105" s="7"/>
      <c r="TY105" s="7"/>
      <c r="TZ105" s="7"/>
      <c r="UA105" s="7"/>
      <c r="UB105" s="7"/>
      <c r="UC105" s="7"/>
      <c r="UD105" s="7"/>
      <c r="UE105" s="7"/>
      <c r="UF105" s="7"/>
      <c r="UG105" s="7"/>
      <c r="UH105" s="7"/>
      <c r="UI105" s="7"/>
      <c r="UJ105" s="7"/>
      <c r="UK105" s="7"/>
      <c r="UL105" s="7"/>
      <c r="UM105" s="7"/>
      <c r="UN105" s="7"/>
      <c r="UO105" s="7"/>
      <c r="UP105" s="7"/>
      <c r="UQ105" s="7"/>
      <c r="UR105" s="7"/>
      <c r="US105" s="7"/>
      <c r="UT105" s="7"/>
      <c r="UU105" s="7"/>
      <c r="UV105" s="7"/>
      <c r="UW105" s="7"/>
      <c r="UX105" s="7"/>
      <c r="UY105" s="7"/>
      <c r="UZ105" s="7"/>
      <c r="VA105" s="7"/>
      <c r="VB105" s="7"/>
      <c r="VC105" s="7"/>
      <c r="VD105" s="7"/>
      <c r="VE105" s="7"/>
      <c r="VF105" s="7"/>
      <c r="VG105" s="7"/>
      <c r="VH105" s="7"/>
      <c r="VI105" s="7"/>
      <c r="VJ105" s="7"/>
      <c r="VK105" s="7"/>
      <c r="VL105" s="7"/>
      <c r="VM105" s="7"/>
      <c r="VN105" s="7"/>
      <c r="VO105" s="7"/>
      <c r="VP105" s="7"/>
      <c r="VQ105" s="7"/>
      <c r="VR105" s="7"/>
      <c r="VS105" s="7"/>
      <c r="VT105" s="7"/>
      <c r="VU105" s="7"/>
      <c r="VV105" s="7"/>
      <c r="VW105" s="7"/>
      <c r="VX105" s="7"/>
      <c r="VY105" s="7"/>
      <c r="VZ105" s="7"/>
      <c r="WA105" s="7"/>
      <c r="WB105" s="7"/>
      <c r="WC105" s="7"/>
      <c r="WD105" s="7"/>
      <c r="WE105" s="7"/>
      <c r="WF105" s="7"/>
      <c r="WG105" s="7"/>
      <c r="WH105" s="7"/>
      <c r="WI105" s="7"/>
      <c r="WJ105" s="7"/>
      <c r="WK105" s="7"/>
      <c r="WL105" s="7"/>
      <c r="WM105" s="7"/>
      <c r="WN105" s="7"/>
      <c r="WO105" s="7"/>
      <c r="WP105" s="7"/>
      <c r="WQ105" s="7"/>
      <c r="WR105" s="7"/>
      <c r="WS105" s="7"/>
      <c r="WT105" s="7"/>
      <c r="WU105" s="7"/>
      <c r="WV105" s="7"/>
      <c r="WW105" s="7"/>
      <c r="WX105" s="7"/>
      <c r="WY105" s="7"/>
      <c r="WZ105" s="7"/>
      <c r="XA105" s="7"/>
      <c r="XB105" s="7"/>
      <c r="XC105" s="7"/>
      <c r="XD105" s="7"/>
      <c r="XE105" s="7"/>
      <c r="XF105" s="7"/>
      <c r="XG105" s="7"/>
      <c r="XH105" s="7"/>
      <c r="XI105" s="7"/>
      <c r="XJ105" s="7"/>
      <c r="XK105" s="7"/>
      <c r="XL105" s="7"/>
      <c r="XM105" s="7"/>
      <c r="XN105" s="7"/>
      <c r="XO105" s="7"/>
      <c r="XP105" s="7"/>
      <c r="XQ105" s="7"/>
      <c r="XR105" s="7"/>
      <c r="XS105" s="7"/>
      <c r="XT105" s="7"/>
      <c r="XU105" s="7"/>
      <c r="XV105" s="7"/>
      <c r="XW105" s="7"/>
      <c r="XX105" s="7"/>
      <c r="XY105" s="7"/>
      <c r="XZ105" s="7"/>
      <c r="YA105" s="7"/>
      <c r="YB105" s="7"/>
      <c r="YC105" s="7"/>
      <c r="YD105" s="7"/>
      <c r="YE105" s="7"/>
      <c r="YF105" s="7"/>
      <c r="YG105" s="7"/>
      <c r="YH105" s="7"/>
      <c r="YI105" s="7"/>
      <c r="YJ105" s="7"/>
      <c r="YK105" s="7"/>
      <c r="YL105" s="7"/>
      <c r="YM105" s="7"/>
      <c r="YN105" s="7"/>
      <c r="YO105" s="7"/>
      <c r="YP105" s="7"/>
      <c r="YQ105" s="7"/>
      <c r="YR105" s="7"/>
      <c r="YS105" s="7"/>
      <c r="YT105" s="7"/>
      <c r="YU105" s="7"/>
      <c r="YV105" s="7"/>
      <c r="YW105" s="7"/>
      <c r="YX105" s="7"/>
      <c r="YY105" s="7"/>
      <c r="YZ105" s="7"/>
      <c r="ZA105" s="7"/>
      <c r="ZB105" s="7"/>
      <c r="ZC105" s="7"/>
      <c r="ZD105" s="7"/>
      <c r="ZE105" s="7"/>
      <c r="ZF105" s="7"/>
      <c r="ZG105" s="7"/>
      <c r="ZH105" s="7"/>
      <c r="ZI105" s="7"/>
      <c r="ZJ105" s="7"/>
      <c r="ZK105" s="7"/>
      <c r="ZL105" s="7"/>
      <c r="ZM105" s="7"/>
      <c r="ZN105" s="7"/>
      <c r="ZO105" s="7"/>
      <c r="ZP105" s="7"/>
      <c r="ZQ105" s="7"/>
      <c r="ZR105" s="7"/>
      <c r="ZS105" s="7"/>
      <c r="ZT105" s="7"/>
      <c r="ZU105" s="7"/>
      <c r="ZV105" s="7"/>
      <c r="ZW105" s="7"/>
      <c r="ZX105" s="7"/>
      <c r="ZY105" s="7"/>
      <c r="ZZ105" s="7"/>
      <c r="AAA105" s="7"/>
      <c r="AAB105" s="7"/>
      <c r="AAC105" s="7"/>
      <c r="AAD105" s="7"/>
      <c r="AAE105" s="7"/>
      <c r="AAF105" s="7"/>
      <c r="AAG105" s="7"/>
      <c r="AAH105" s="7"/>
      <c r="AAI105" s="7"/>
      <c r="AAJ105" s="7"/>
      <c r="AAK105" s="7"/>
      <c r="AAL105" s="7"/>
      <c r="AAM105" s="7"/>
      <c r="AAN105" s="7"/>
      <c r="AAO105" s="7"/>
      <c r="AAP105" s="7"/>
      <c r="AAQ105" s="7"/>
      <c r="AAR105" s="7"/>
      <c r="AAS105" s="7"/>
      <c r="AAT105" s="7"/>
      <c r="AAU105" s="7"/>
      <c r="AAV105" s="7"/>
      <c r="AAW105" s="7"/>
      <c r="AAX105" s="7"/>
      <c r="AAY105" s="7"/>
      <c r="AAZ105" s="7"/>
      <c r="ABA105" s="7"/>
      <c r="ABB105" s="7"/>
      <c r="ABC105" s="7"/>
      <c r="ABD105" s="7"/>
      <c r="ABE105" s="7"/>
      <c r="ABF105" s="7"/>
      <c r="ABG105" s="7"/>
      <c r="ABH105" s="7"/>
      <c r="ABI105" s="7"/>
      <c r="ABJ105" s="7"/>
      <c r="ABK105" s="7"/>
      <c r="ABL105" s="7"/>
      <c r="ABM105" s="7"/>
      <c r="ABN105" s="7"/>
      <c r="ABO105" s="7"/>
      <c r="ABP105" s="7"/>
      <c r="ABQ105" s="7"/>
      <c r="ABR105" s="7"/>
      <c r="ABS105" s="7"/>
      <c r="ABT105" s="7"/>
      <c r="ABU105" s="7"/>
      <c r="ABV105" s="7"/>
      <c r="ABW105" s="7"/>
      <c r="ABX105" s="7"/>
      <c r="ABY105" s="7"/>
      <c r="ABZ105" s="7"/>
      <c r="ACA105" s="7"/>
      <c r="ACB105" s="7"/>
      <c r="ACC105" s="7"/>
      <c r="ACD105" s="7"/>
      <c r="ACE105" s="7"/>
      <c r="ACF105" s="7"/>
      <c r="ACG105" s="7"/>
      <c r="ACH105" s="7"/>
      <c r="ACI105" s="7"/>
      <c r="ACJ105" s="7"/>
      <c r="ACK105" s="7"/>
      <c r="ACL105" s="7"/>
      <c r="ACM105" s="7"/>
      <c r="ACN105" s="7"/>
      <c r="ACO105" s="7"/>
      <c r="ACP105" s="7"/>
      <c r="ACQ105" s="7"/>
      <c r="ACR105" s="7"/>
      <c r="ACS105" s="7"/>
      <c r="ACT105" s="7"/>
      <c r="ACU105" s="7"/>
      <c r="ACV105" s="7"/>
      <c r="ACW105" s="7"/>
      <c r="ACX105" s="7"/>
      <c r="ACY105" s="7"/>
      <c r="ACZ105" s="7"/>
      <c r="ADA105" s="7"/>
      <c r="ADB105" s="7"/>
      <c r="ADC105" s="7"/>
      <c r="ADD105" s="7"/>
      <c r="ADE105" s="7"/>
      <c r="ADF105" s="7"/>
      <c r="ADG105" s="7"/>
      <c r="ADH105" s="7"/>
      <c r="ADI105" s="7"/>
      <c r="ADJ105" s="7"/>
      <c r="ADK105" s="7"/>
      <c r="ADL105" s="7"/>
      <c r="ADM105" s="7"/>
      <c r="ADN105" s="7"/>
      <c r="ADO105" s="7"/>
      <c r="ADP105" s="7"/>
      <c r="ADQ105" s="7"/>
      <c r="ADR105" s="7"/>
      <c r="ADS105" s="7"/>
      <c r="ADT105" s="7"/>
      <c r="ADU105" s="7"/>
      <c r="ADV105" s="7"/>
      <c r="ADW105" s="7"/>
      <c r="ADX105" s="7"/>
      <c r="ADY105" s="7"/>
      <c r="ADZ105" s="7"/>
      <c r="AEA105" s="7"/>
      <c r="AEB105" s="7"/>
      <c r="AEC105" s="7"/>
      <c r="AED105" s="7"/>
      <c r="AEE105" s="7"/>
      <c r="AEF105" s="7"/>
      <c r="AEG105" s="7"/>
      <c r="AEH105" s="7"/>
      <c r="AEI105" s="7"/>
      <c r="AEJ105" s="7"/>
      <c r="AEK105" s="7"/>
      <c r="AEL105" s="7"/>
      <c r="AEM105" s="7"/>
      <c r="AEN105" s="7"/>
      <c r="AEO105" s="7"/>
      <c r="AEP105" s="7"/>
      <c r="AEQ105" s="7"/>
      <c r="AER105" s="7"/>
      <c r="AES105" s="7"/>
      <c r="AET105" s="7"/>
      <c r="AEU105" s="7"/>
      <c r="AEV105" s="7"/>
      <c r="AEW105" s="7"/>
      <c r="AEX105" s="7"/>
      <c r="AEY105" s="7"/>
      <c r="AEZ105" s="7"/>
      <c r="AFA105" s="7"/>
      <c r="AFB105" s="7"/>
      <c r="AFC105" s="7"/>
      <c r="AFD105" s="7"/>
      <c r="AFE105" s="7"/>
      <c r="AFF105" s="7"/>
      <c r="AFG105" s="7"/>
      <c r="AFH105" s="7"/>
      <c r="AFI105" s="7"/>
      <c r="AFJ105" s="7"/>
      <c r="AFK105" s="7"/>
      <c r="AFL105" s="7"/>
      <c r="AFM105" s="7"/>
      <c r="AFN105" s="7"/>
      <c r="AFO105" s="7"/>
      <c r="AFP105" s="7"/>
      <c r="AFQ105" s="7"/>
      <c r="AFR105" s="7"/>
      <c r="AFS105" s="7"/>
      <c r="AFT105" s="7"/>
      <c r="AFU105" s="7"/>
      <c r="AFV105" s="7"/>
      <c r="AFW105" s="7"/>
      <c r="AFX105" s="7"/>
      <c r="AFY105" s="7"/>
      <c r="AFZ105" s="7"/>
      <c r="AGA105" s="7"/>
      <c r="AGB105" s="7"/>
      <c r="AGC105" s="7"/>
      <c r="AGD105" s="7"/>
      <c r="AGE105" s="7"/>
      <c r="AGF105" s="7"/>
      <c r="AGG105" s="7"/>
      <c r="AGH105" s="7"/>
      <c r="AGI105" s="7"/>
      <c r="AGJ105" s="7"/>
      <c r="AGK105" s="7"/>
      <c r="AGL105" s="7"/>
      <c r="AGM105" s="7"/>
      <c r="AGN105" s="7"/>
      <c r="AGO105" s="7"/>
      <c r="AGP105" s="7"/>
      <c r="AGQ105" s="7"/>
      <c r="AGR105" s="7"/>
      <c r="AGS105" s="7"/>
      <c r="AGT105" s="7"/>
      <c r="AGU105" s="7"/>
      <c r="AGV105" s="7"/>
      <c r="AGW105" s="7"/>
      <c r="AGX105" s="7"/>
      <c r="AGY105" s="7"/>
      <c r="AGZ105" s="7"/>
      <c r="AHA105" s="7"/>
      <c r="AHB105" s="7"/>
      <c r="AHC105" s="7"/>
      <c r="AHD105" s="7"/>
      <c r="AHE105" s="7"/>
      <c r="AHF105" s="7"/>
      <c r="AHG105" s="7"/>
      <c r="AHH105" s="7"/>
      <c r="AHI105" s="7"/>
      <c r="AHJ105" s="7"/>
      <c r="AHK105" s="7"/>
      <c r="AHL105" s="7"/>
      <c r="AHM105" s="7"/>
      <c r="AHN105" s="7"/>
      <c r="AHO105" s="7"/>
      <c r="AHP105" s="7"/>
      <c r="AHQ105" s="7"/>
      <c r="AHR105" s="7"/>
      <c r="AHS105" s="7"/>
      <c r="AHT105" s="7"/>
      <c r="AHU105" s="7"/>
      <c r="AHV105" s="7"/>
      <c r="AHW105" s="7"/>
      <c r="AHX105" s="7"/>
      <c r="AHY105" s="7"/>
      <c r="AHZ105" s="7"/>
      <c r="AIA105" s="7"/>
      <c r="AIB105" s="7"/>
      <c r="AIC105" s="7"/>
      <c r="AID105" s="7"/>
      <c r="AIE105" s="7"/>
      <c r="AIF105" s="7"/>
      <c r="AIG105" s="7"/>
      <c r="AIH105" s="7"/>
      <c r="AII105" s="7"/>
      <c r="AIJ105" s="7"/>
      <c r="AIK105" s="7"/>
      <c r="AIL105" s="7"/>
      <c r="AIM105" s="7"/>
      <c r="AIN105" s="7"/>
      <c r="AIO105" s="7"/>
      <c r="AIP105" s="7"/>
      <c r="AIQ105" s="7"/>
      <c r="AIR105" s="7"/>
      <c r="AIS105" s="7"/>
      <c r="AIT105" s="7"/>
      <c r="AIU105" s="7"/>
      <c r="AIV105" s="7"/>
      <c r="AIW105" s="7"/>
      <c r="AIX105" s="7"/>
      <c r="AIY105" s="7"/>
      <c r="AIZ105" s="7"/>
      <c r="AJA105" s="7"/>
      <c r="AJB105" s="7"/>
      <c r="AJC105" s="7"/>
      <c r="AJD105" s="7"/>
      <c r="AJE105" s="7"/>
      <c r="AJF105" s="7"/>
      <c r="AJG105" s="7"/>
      <c r="AJH105" s="7"/>
      <c r="AJI105" s="7"/>
      <c r="AJJ105" s="7"/>
      <c r="AJK105" s="7"/>
      <c r="AJL105" s="7"/>
      <c r="AJM105" s="7"/>
      <c r="AJN105" s="7"/>
      <c r="AJO105" s="7"/>
      <c r="AJP105" s="7"/>
      <c r="AJQ105" s="7"/>
      <c r="AJR105" s="7"/>
      <c r="AJS105" s="7"/>
      <c r="AJT105" s="7"/>
      <c r="AJU105" s="7"/>
      <c r="AJV105" s="7"/>
      <c r="AJW105" s="7"/>
      <c r="AJX105" s="7"/>
    </row>
    <row r="106" spans="1:960" s="309" customFormat="1" ht="25.5" customHeight="1" x14ac:dyDescent="0.3">
      <c r="A106" s="258" t="s">
        <v>36</v>
      </c>
      <c r="B106" s="259">
        <v>226</v>
      </c>
      <c r="C106" s="260">
        <f>SUM(C107:C117)</f>
        <v>2788474</v>
      </c>
      <c r="D106" s="260">
        <f>SUM(D107:D117)</f>
        <v>886501.5</v>
      </c>
      <c r="E106" s="260">
        <f t="shared" ref="E106:H106" si="37">SUM(E107:E117)</f>
        <v>1901972.5</v>
      </c>
      <c r="F106" s="115">
        <f t="shared" si="30"/>
        <v>31.791635855310108</v>
      </c>
      <c r="G106" s="260">
        <f>SUM(G107:G117)</f>
        <v>1719209</v>
      </c>
      <c r="H106" s="260">
        <f t="shared" si="37"/>
        <v>886501.5</v>
      </c>
      <c r="I106" s="260">
        <f t="shared" si="27"/>
        <v>51.56449855718531</v>
      </c>
      <c r="J106" s="31">
        <f t="shared" si="35"/>
        <v>832707.5</v>
      </c>
      <c r="K106" s="24">
        <f t="shared" si="36"/>
        <v>2788474</v>
      </c>
      <c r="L106" s="306"/>
      <c r="M106" s="24">
        <f t="shared" si="26"/>
        <v>2788474</v>
      </c>
      <c r="N106" s="307"/>
      <c r="O106" s="307"/>
      <c r="P106" s="307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  <c r="AX106" s="238"/>
      <c r="AY106" s="238"/>
      <c r="AZ106" s="238"/>
      <c r="BA106" s="308"/>
      <c r="BB106" s="308"/>
    </row>
    <row r="107" spans="1:960" ht="18.75" x14ac:dyDescent="0.3">
      <c r="A107" s="310" t="s">
        <v>122</v>
      </c>
      <c r="B107" s="311">
        <v>2260001</v>
      </c>
      <c r="C107" s="271">
        <v>222338</v>
      </c>
      <c r="D107" s="221">
        <f>H107</f>
        <v>0</v>
      </c>
      <c r="E107" s="235">
        <f t="shared" si="31"/>
        <v>222338</v>
      </c>
      <c r="F107" s="85">
        <f t="shared" si="30"/>
        <v>0</v>
      </c>
      <c r="G107" s="221">
        <v>222338</v>
      </c>
      <c r="H107" s="221"/>
      <c r="I107" s="85">
        <f t="shared" si="27"/>
        <v>0</v>
      </c>
      <c r="J107" s="31">
        <f t="shared" si="35"/>
        <v>222338</v>
      </c>
      <c r="K107" s="24">
        <f t="shared" si="36"/>
        <v>222338</v>
      </c>
      <c r="L107" s="88"/>
      <c r="M107" s="24">
        <f t="shared" si="26"/>
        <v>222338</v>
      </c>
      <c r="N107" s="89"/>
      <c r="O107" s="89"/>
      <c r="P107" s="89"/>
      <c r="Q107" s="4"/>
      <c r="R107" s="4"/>
      <c r="S107" s="4"/>
      <c r="T107" s="4"/>
      <c r="U107" s="4"/>
      <c r="V107" s="4"/>
      <c r="W107" s="4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6"/>
      <c r="BB107" s="6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  <c r="MB107" s="7"/>
      <c r="MC107" s="7"/>
      <c r="MD107" s="7"/>
      <c r="ME107" s="7"/>
      <c r="MF107" s="7"/>
      <c r="MG107" s="7"/>
      <c r="MH107" s="7"/>
      <c r="MI107" s="7"/>
      <c r="MJ107" s="7"/>
      <c r="MK107" s="7"/>
      <c r="ML107" s="7"/>
      <c r="MM107" s="7"/>
      <c r="MN107" s="7"/>
      <c r="MO107" s="7"/>
      <c r="MP107" s="7"/>
      <c r="MQ107" s="7"/>
      <c r="MR107" s="7"/>
      <c r="MS107" s="7"/>
      <c r="MT107" s="7"/>
      <c r="MU107" s="7"/>
      <c r="MV107" s="7"/>
      <c r="MW107" s="7"/>
      <c r="MX107" s="7"/>
      <c r="MY107" s="7"/>
      <c r="MZ107" s="7"/>
      <c r="NA107" s="7"/>
      <c r="NB107" s="7"/>
      <c r="NC107" s="7"/>
      <c r="ND107" s="7"/>
      <c r="NE107" s="7"/>
      <c r="NF107" s="7"/>
      <c r="NG107" s="7"/>
      <c r="NH107" s="7"/>
      <c r="NI107" s="7"/>
      <c r="NJ107" s="7"/>
      <c r="NK107" s="7"/>
      <c r="NL107" s="7"/>
      <c r="NM107" s="7"/>
      <c r="NN107" s="7"/>
      <c r="NO107" s="7"/>
      <c r="NP107" s="7"/>
      <c r="NQ107" s="7"/>
      <c r="NR107" s="7"/>
      <c r="NS107" s="7"/>
      <c r="NT107" s="7"/>
      <c r="NU107" s="7"/>
      <c r="NV107" s="7"/>
      <c r="NW107" s="7"/>
      <c r="NX107" s="7"/>
      <c r="NY107" s="7"/>
      <c r="NZ107" s="7"/>
      <c r="OA107" s="7"/>
      <c r="OB107" s="7"/>
      <c r="OC107" s="7"/>
      <c r="OD107" s="7"/>
      <c r="OE107" s="7"/>
      <c r="OF107" s="7"/>
      <c r="OG107" s="7"/>
      <c r="OH107" s="7"/>
      <c r="OI107" s="7"/>
      <c r="OJ107" s="7"/>
      <c r="OK107" s="7"/>
      <c r="OL107" s="7"/>
      <c r="OM107" s="7"/>
      <c r="ON107" s="7"/>
      <c r="OO107" s="7"/>
      <c r="OP107" s="7"/>
      <c r="OQ107" s="7"/>
      <c r="OR107" s="7"/>
      <c r="OS107" s="7"/>
      <c r="OT107" s="7"/>
      <c r="OU107" s="7"/>
      <c r="OV107" s="7"/>
      <c r="OW107" s="7"/>
      <c r="OX107" s="7"/>
      <c r="OY107" s="7"/>
      <c r="OZ107" s="7"/>
      <c r="PA107" s="7"/>
      <c r="PB107" s="7"/>
      <c r="PC107" s="7"/>
      <c r="PD107" s="7"/>
      <c r="PE107" s="7"/>
      <c r="PF107" s="7"/>
      <c r="PG107" s="7"/>
      <c r="PH107" s="7"/>
      <c r="PI107" s="7"/>
      <c r="PJ107" s="7"/>
      <c r="PK107" s="7"/>
      <c r="PL107" s="7"/>
      <c r="PM107" s="7"/>
      <c r="PN107" s="7"/>
      <c r="PO107" s="7"/>
      <c r="PP107" s="7"/>
      <c r="PQ107" s="7"/>
      <c r="PR107" s="7"/>
      <c r="PS107" s="7"/>
      <c r="PT107" s="7"/>
      <c r="PU107" s="7"/>
      <c r="PV107" s="7"/>
      <c r="PW107" s="7"/>
      <c r="PX107" s="7"/>
      <c r="PY107" s="7"/>
      <c r="PZ107" s="7"/>
      <c r="QA107" s="7"/>
      <c r="QB107" s="7"/>
      <c r="QC107" s="7"/>
      <c r="QD107" s="7"/>
      <c r="QE107" s="7"/>
      <c r="QF107" s="7"/>
      <c r="QG107" s="7"/>
      <c r="QH107" s="7"/>
      <c r="QI107" s="7"/>
      <c r="QJ107" s="7"/>
      <c r="QK107" s="7"/>
      <c r="QL107" s="7"/>
      <c r="QM107" s="7"/>
      <c r="QN107" s="7"/>
      <c r="QO107" s="7"/>
      <c r="QP107" s="7"/>
      <c r="QQ107" s="7"/>
      <c r="QR107" s="7"/>
      <c r="QS107" s="7"/>
      <c r="QT107" s="7"/>
      <c r="QU107" s="7"/>
      <c r="QV107" s="7"/>
      <c r="QW107" s="7"/>
      <c r="QX107" s="7"/>
      <c r="QY107" s="7"/>
      <c r="QZ107" s="7"/>
      <c r="RA107" s="7"/>
      <c r="RB107" s="7"/>
      <c r="RC107" s="7"/>
      <c r="RD107" s="7"/>
      <c r="RE107" s="7"/>
      <c r="RF107" s="7"/>
      <c r="RG107" s="7"/>
      <c r="RH107" s="7"/>
      <c r="RI107" s="7"/>
      <c r="RJ107" s="7"/>
      <c r="RK107" s="7"/>
      <c r="RL107" s="7"/>
      <c r="RM107" s="7"/>
      <c r="RN107" s="7"/>
      <c r="RO107" s="7"/>
      <c r="RP107" s="7"/>
      <c r="RQ107" s="7"/>
      <c r="RR107" s="7"/>
      <c r="RS107" s="7"/>
      <c r="RT107" s="7"/>
      <c r="RU107" s="7"/>
      <c r="RV107" s="7"/>
      <c r="RW107" s="7"/>
      <c r="RX107" s="7"/>
      <c r="RY107" s="7"/>
      <c r="RZ107" s="7"/>
      <c r="SA107" s="7"/>
      <c r="SB107" s="7"/>
      <c r="SC107" s="7"/>
      <c r="SD107" s="7"/>
      <c r="SE107" s="7"/>
      <c r="SF107" s="7"/>
      <c r="SG107" s="7"/>
      <c r="SH107" s="7"/>
      <c r="SI107" s="7"/>
      <c r="SJ107" s="7"/>
      <c r="SK107" s="7"/>
      <c r="SL107" s="7"/>
      <c r="SM107" s="7"/>
      <c r="SN107" s="7"/>
      <c r="SO107" s="7"/>
      <c r="SP107" s="7"/>
      <c r="SQ107" s="7"/>
      <c r="SR107" s="7"/>
      <c r="SS107" s="7"/>
      <c r="ST107" s="7"/>
      <c r="SU107" s="7"/>
      <c r="SV107" s="7"/>
      <c r="SW107" s="7"/>
      <c r="SX107" s="7"/>
      <c r="SY107" s="7"/>
      <c r="SZ107" s="7"/>
      <c r="TA107" s="7"/>
      <c r="TB107" s="7"/>
      <c r="TC107" s="7"/>
      <c r="TD107" s="7"/>
      <c r="TE107" s="7"/>
      <c r="TF107" s="7"/>
      <c r="TG107" s="7"/>
      <c r="TH107" s="7"/>
      <c r="TI107" s="7"/>
      <c r="TJ107" s="7"/>
      <c r="TK107" s="7"/>
      <c r="TL107" s="7"/>
      <c r="TM107" s="7"/>
      <c r="TN107" s="7"/>
      <c r="TO107" s="7"/>
      <c r="TP107" s="7"/>
      <c r="TQ107" s="7"/>
      <c r="TR107" s="7"/>
      <c r="TS107" s="7"/>
      <c r="TT107" s="7"/>
      <c r="TU107" s="7"/>
      <c r="TV107" s="7"/>
      <c r="TW107" s="7"/>
      <c r="TX107" s="7"/>
      <c r="TY107" s="7"/>
      <c r="TZ107" s="7"/>
      <c r="UA107" s="7"/>
      <c r="UB107" s="7"/>
      <c r="UC107" s="7"/>
      <c r="UD107" s="7"/>
      <c r="UE107" s="7"/>
      <c r="UF107" s="7"/>
      <c r="UG107" s="7"/>
      <c r="UH107" s="7"/>
      <c r="UI107" s="7"/>
      <c r="UJ107" s="7"/>
      <c r="UK107" s="7"/>
      <c r="UL107" s="7"/>
      <c r="UM107" s="7"/>
      <c r="UN107" s="7"/>
      <c r="UO107" s="7"/>
      <c r="UP107" s="7"/>
      <c r="UQ107" s="7"/>
      <c r="UR107" s="7"/>
      <c r="US107" s="7"/>
      <c r="UT107" s="7"/>
      <c r="UU107" s="7"/>
      <c r="UV107" s="7"/>
      <c r="UW107" s="7"/>
      <c r="UX107" s="7"/>
      <c r="UY107" s="7"/>
      <c r="UZ107" s="7"/>
      <c r="VA107" s="7"/>
      <c r="VB107" s="7"/>
      <c r="VC107" s="7"/>
      <c r="VD107" s="7"/>
      <c r="VE107" s="7"/>
      <c r="VF107" s="7"/>
      <c r="VG107" s="7"/>
      <c r="VH107" s="7"/>
      <c r="VI107" s="7"/>
      <c r="VJ107" s="7"/>
      <c r="VK107" s="7"/>
      <c r="VL107" s="7"/>
      <c r="VM107" s="7"/>
      <c r="VN107" s="7"/>
      <c r="VO107" s="7"/>
      <c r="VP107" s="7"/>
      <c r="VQ107" s="7"/>
      <c r="VR107" s="7"/>
      <c r="VS107" s="7"/>
      <c r="VT107" s="7"/>
      <c r="VU107" s="7"/>
      <c r="VV107" s="7"/>
      <c r="VW107" s="7"/>
      <c r="VX107" s="7"/>
      <c r="VY107" s="7"/>
      <c r="VZ107" s="7"/>
      <c r="WA107" s="7"/>
      <c r="WB107" s="7"/>
      <c r="WC107" s="7"/>
      <c r="WD107" s="7"/>
      <c r="WE107" s="7"/>
      <c r="WF107" s="7"/>
      <c r="WG107" s="7"/>
      <c r="WH107" s="7"/>
      <c r="WI107" s="7"/>
      <c r="WJ107" s="7"/>
      <c r="WK107" s="7"/>
      <c r="WL107" s="7"/>
      <c r="WM107" s="7"/>
      <c r="WN107" s="7"/>
      <c r="WO107" s="7"/>
      <c r="WP107" s="7"/>
      <c r="WQ107" s="7"/>
      <c r="WR107" s="7"/>
      <c r="WS107" s="7"/>
      <c r="WT107" s="7"/>
      <c r="WU107" s="7"/>
      <c r="WV107" s="7"/>
      <c r="WW107" s="7"/>
      <c r="WX107" s="7"/>
      <c r="WY107" s="7"/>
      <c r="WZ107" s="7"/>
      <c r="XA107" s="7"/>
      <c r="XB107" s="7"/>
      <c r="XC107" s="7"/>
      <c r="XD107" s="7"/>
      <c r="XE107" s="7"/>
      <c r="XF107" s="7"/>
      <c r="XG107" s="7"/>
      <c r="XH107" s="7"/>
      <c r="XI107" s="7"/>
      <c r="XJ107" s="7"/>
      <c r="XK107" s="7"/>
      <c r="XL107" s="7"/>
      <c r="XM107" s="7"/>
      <c r="XN107" s="7"/>
      <c r="XO107" s="7"/>
      <c r="XP107" s="7"/>
      <c r="XQ107" s="7"/>
      <c r="XR107" s="7"/>
      <c r="XS107" s="7"/>
      <c r="XT107" s="7"/>
      <c r="XU107" s="7"/>
      <c r="XV107" s="7"/>
      <c r="XW107" s="7"/>
      <c r="XX107" s="7"/>
      <c r="XY107" s="7"/>
      <c r="XZ107" s="7"/>
      <c r="YA107" s="7"/>
      <c r="YB107" s="7"/>
      <c r="YC107" s="7"/>
      <c r="YD107" s="7"/>
      <c r="YE107" s="7"/>
      <c r="YF107" s="7"/>
      <c r="YG107" s="7"/>
      <c r="YH107" s="7"/>
      <c r="YI107" s="7"/>
      <c r="YJ107" s="7"/>
      <c r="YK107" s="7"/>
      <c r="YL107" s="7"/>
      <c r="YM107" s="7"/>
      <c r="YN107" s="7"/>
      <c r="YO107" s="7"/>
      <c r="YP107" s="7"/>
      <c r="YQ107" s="7"/>
      <c r="YR107" s="7"/>
      <c r="YS107" s="7"/>
      <c r="YT107" s="7"/>
      <c r="YU107" s="7"/>
      <c r="YV107" s="7"/>
      <c r="YW107" s="7"/>
      <c r="YX107" s="7"/>
      <c r="YY107" s="7"/>
      <c r="YZ107" s="7"/>
      <c r="ZA107" s="7"/>
      <c r="ZB107" s="7"/>
      <c r="ZC107" s="7"/>
      <c r="ZD107" s="7"/>
      <c r="ZE107" s="7"/>
      <c r="ZF107" s="7"/>
      <c r="ZG107" s="7"/>
      <c r="ZH107" s="7"/>
      <c r="ZI107" s="7"/>
      <c r="ZJ107" s="7"/>
      <c r="ZK107" s="7"/>
      <c r="ZL107" s="7"/>
      <c r="ZM107" s="7"/>
      <c r="ZN107" s="7"/>
      <c r="ZO107" s="7"/>
      <c r="ZP107" s="7"/>
      <c r="ZQ107" s="7"/>
      <c r="ZR107" s="7"/>
      <c r="ZS107" s="7"/>
      <c r="ZT107" s="7"/>
      <c r="ZU107" s="7"/>
      <c r="ZV107" s="7"/>
      <c r="ZW107" s="7"/>
      <c r="ZX107" s="7"/>
      <c r="ZY107" s="7"/>
      <c r="ZZ107" s="7"/>
      <c r="AAA107" s="7"/>
      <c r="AAB107" s="7"/>
      <c r="AAC107" s="7"/>
      <c r="AAD107" s="7"/>
      <c r="AAE107" s="7"/>
      <c r="AAF107" s="7"/>
      <c r="AAG107" s="7"/>
      <c r="AAH107" s="7"/>
      <c r="AAI107" s="7"/>
      <c r="AAJ107" s="7"/>
      <c r="AAK107" s="7"/>
      <c r="AAL107" s="7"/>
      <c r="AAM107" s="7"/>
      <c r="AAN107" s="7"/>
      <c r="AAO107" s="7"/>
      <c r="AAP107" s="7"/>
      <c r="AAQ107" s="7"/>
      <c r="AAR107" s="7"/>
      <c r="AAS107" s="7"/>
      <c r="AAT107" s="7"/>
      <c r="AAU107" s="7"/>
      <c r="AAV107" s="7"/>
      <c r="AAW107" s="7"/>
      <c r="AAX107" s="7"/>
      <c r="AAY107" s="7"/>
      <c r="AAZ107" s="7"/>
      <c r="ABA107" s="7"/>
      <c r="ABB107" s="7"/>
      <c r="ABC107" s="7"/>
      <c r="ABD107" s="7"/>
      <c r="ABE107" s="7"/>
      <c r="ABF107" s="7"/>
      <c r="ABG107" s="7"/>
      <c r="ABH107" s="7"/>
      <c r="ABI107" s="7"/>
      <c r="ABJ107" s="7"/>
      <c r="ABK107" s="7"/>
      <c r="ABL107" s="7"/>
      <c r="ABM107" s="7"/>
      <c r="ABN107" s="7"/>
      <c r="ABO107" s="7"/>
      <c r="ABP107" s="7"/>
      <c r="ABQ107" s="7"/>
      <c r="ABR107" s="7"/>
      <c r="ABS107" s="7"/>
      <c r="ABT107" s="7"/>
      <c r="ABU107" s="7"/>
      <c r="ABV107" s="7"/>
      <c r="ABW107" s="7"/>
      <c r="ABX107" s="7"/>
      <c r="ABY107" s="7"/>
      <c r="ABZ107" s="7"/>
      <c r="ACA107" s="7"/>
      <c r="ACB107" s="7"/>
      <c r="ACC107" s="7"/>
      <c r="ACD107" s="7"/>
      <c r="ACE107" s="7"/>
      <c r="ACF107" s="7"/>
      <c r="ACG107" s="7"/>
      <c r="ACH107" s="7"/>
      <c r="ACI107" s="7"/>
      <c r="ACJ107" s="7"/>
      <c r="ACK107" s="7"/>
      <c r="ACL107" s="7"/>
      <c r="ACM107" s="7"/>
      <c r="ACN107" s="7"/>
      <c r="ACO107" s="7"/>
      <c r="ACP107" s="7"/>
      <c r="ACQ107" s="7"/>
      <c r="ACR107" s="7"/>
      <c r="ACS107" s="7"/>
      <c r="ACT107" s="7"/>
      <c r="ACU107" s="7"/>
      <c r="ACV107" s="7"/>
      <c r="ACW107" s="7"/>
      <c r="ACX107" s="7"/>
      <c r="ACY107" s="7"/>
      <c r="ACZ107" s="7"/>
      <c r="ADA107" s="7"/>
      <c r="ADB107" s="7"/>
      <c r="ADC107" s="7"/>
      <c r="ADD107" s="7"/>
      <c r="ADE107" s="7"/>
      <c r="ADF107" s="7"/>
      <c r="ADG107" s="7"/>
      <c r="ADH107" s="7"/>
      <c r="ADI107" s="7"/>
      <c r="ADJ107" s="7"/>
      <c r="ADK107" s="7"/>
      <c r="ADL107" s="7"/>
      <c r="ADM107" s="7"/>
      <c r="ADN107" s="7"/>
      <c r="ADO107" s="7"/>
      <c r="ADP107" s="7"/>
      <c r="ADQ107" s="7"/>
      <c r="ADR107" s="7"/>
      <c r="ADS107" s="7"/>
      <c r="ADT107" s="7"/>
      <c r="ADU107" s="7"/>
      <c r="ADV107" s="7"/>
      <c r="ADW107" s="7"/>
      <c r="ADX107" s="7"/>
      <c r="ADY107" s="7"/>
      <c r="ADZ107" s="7"/>
      <c r="AEA107" s="7"/>
      <c r="AEB107" s="7"/>
      <c r="AEC107" s="7"/>
      <c r="AED107" s="7"/>
      <c r="AEE107" s="7"/>
      <c r="AEF107" s="7"/>
      <c r="AEG107" s="7"/>
      <c r="AEH107" s="7"/>
      <c r="AEI107" s="7"/>
      <c r="AEJ107" s="7"/>
      <c r="AEK107" s="7"/>
      <c r="AEL107" s="7"/>
      <c r="AEM107" s="7"/>
      <c r="AEN107" s="7"/>
      <c r="AEO107" s="7"/>
      <c r="AEP107" s="7"/>
      <c r="AEQ107" s="7"/>
      <c r="AER107" s="7"/>
      <c r="AES107" s="7"/>
      <c r="AET107" s="7"/>
      <c r="AEU107" s="7"/>
      <c r="AEV107" s="7"/>
      <c r="AEW107" s="7"/>
      <c r="AEX107" s="7"/>
      <c r="AEY107" s="7"/>
      <c r="AEZ107" s="7"/>
      <c r="AFA107" s="7"/>
      <c r="AFB107" s="7"/>
      <c r="AFC107" s="7"/>
      <c r="AFD107" s="7"/>
      <c r="AFE107" s="7"/>
      <c r="AFF107" s="7"/>
      <c r="AFG107" s="7"/>
      <c r="AFH107" s="7"/>
      <c r="AFI107" s="7"/>
      <c r="AFJ107" s="7"/>
      <c r="AFK107" s="7"/>
      <c r="AFL107" s="7"/>
      <c r="AFM107" s="7"/>
      <c r="AFN107" s="7"/>
      <c r="AFO107" s="7"/>
      <c r="AFP107" s="7"/>
      <c r="AFQ107" s="7"/>
      <c r="AFR107" s="7"/>
      <c r="AFS107" s="7"/>
      <c r="AFT107" s="7"/>
      <c r="AFU107" s="7"/>
      <c r="AFV107" s="7"/>
      <c r="AFW107" s="7"/>
      <c r="AFX107" s="7"/>
      <c r="AFY107" s="7"/>
      <c r="AFZ107" s="7"/>
      <c r="AGA107" s="7"/>
      <c r="AGB107" s="7"/>
      <c r="AGC107" s="7"/>
      <c r="AGD107" s="7"/>
      <c r="AGE107" s="7"/>
      <c r="AGF107" s="7"/>
      <c r="AGG107" s="7"/>
      <c r="AGH107" s="7"/>
      <c r="AGI107" s="7"/>
      <c r="AGJ107" s="7"/>
      <c r="AGK107" s="7"/>
      <c r="AGL107" s="7"/>
      <c r="AGM107" s="7"/>
      <c r="AGN107" s="7"/>
      <c r="AGO107" s="7"/>
      <c r="AGP107" s="7"/>
      <c r="AGQ107" s="7"/>
      <c r="AGR107" s="7"/>
      <c r="AGS107" s="7"/>
      <c r="AGT107" s="7"/>
      <c r="AGU107" s="7"/>
      <c r="AGV107" s="7"/>
      <c r="AGW107" s="7"/>
      <c r="AGX107" s="7"/>
      <c r="AGY107" s="7"/>
      <c r="AGZ107" s="7"/>
      <c r="AHA107" s="7"/>
      <c r="AHB107" s="7"/>
      <c r="AHC107" s="7"/>
      <c r="AHD107" s="7"/>
      <c r="AHE107" s="7"/>
      <c r="AHF107" s="7"/>
      <c r="AHG107" s="7"/>
      <c r="AHH107" s="7"/>
      <c r="AHI107" s="7"/>
      <c r="AHJ107" s="7"/>
      <c r="AHK107" s="7"/>
      <c r="AHL107" s="7"/>
      <c r="AHM107" s="7"/>
      <c r="AHN107" s="7"/>
      <c r="AHO107" s="7"/>
      <c r="AHP107" s="7"/>
      <c r="AHQ107" s="7"/>
      <c r="AHR107" s="7"/>
      <c r="AHS107" s="7"/>
      <c r="AHT107" s="7"/>
      <c r="AHU107" s="7"/>
      <c r="AHV107" s="7"/>
      <c r="AHW107" s="7"/>
      <c r="AHX107" s="7"/>
      <c r="AHY107" s="7"/>
      <c r="AHZ107" s="7"/>
      <c r="AIA107" s="7"/>
      <c r="AIB107" s="7"/>
      <c r="AIC107" s="7"/>
      <c r="AID107" s="7"/>
      <c r="AIE107" s="7"/>
      <c r="AIF107" s="7"/>
      <c r="AIG107" s="7"/>
      <c r="AIH107" s="7"/>
      <c r="AII107" s="7"/>
      <c r="AIJ107" s="7"/>
      <c r="AIK107" s="7"/>
      <c r="AIL107" s="7"/>
      <c r="AIM107" s="7"/>
      <c r="AIN107" s="7"/>
      <c r="AIO107" s="7"/>
      <c r="AIP107" s="7"/>
      <c r="AIQ107" s="7"/>
      <c r="AIR107" s="7"/>
      <c r="AIS107" s="7"/>
      <c r="AIT107" s="7"/>
      <c r="AIU107" s="7"/>
      <c r="AIV107" s="7"/>
      <c r="AIW107" s="7"/>
      <c r="AIX107" s="7"/>
      <c r="AIY107" s="7"/>
      <c r="AIZ107" s="7"/>
      <c r="AJA107" s="7"/>
      <c r="AJB107" s="7"/>
      <c r="AJC107" s="7"/>
      <c r="AJD107" s="7"/>
      <c r="AJE107" s="7"/>
      <c r="AJF107" s="7"/>
      <c r="AJG107" s="7"/>
      <c r="AJH107" s="7"/>
      <c r="AJI107" s="7"/>
      <c r="AJJ107" s="7"/>
      <c r="AJK107" s="7"/>
      <c r="AJL107" s="7"/>
      <c r="AJM107" s="7"/>
      <c r="AJN107" s="7"/>
      <c r="AJO107" s="7"/>
      <c r="AJP107" s="7"/>
      <c r="AJQ107" s="7"/>
      <c r="AJR107" s="7"/>
      <c r="AJS107" s="7"/>
      <c r="AJT107" s="7"/>
      <c r="AJU107" s="7"/>
      <c r="AJV107" s="7"/>
      <c r="AJW107" s="7"/>
      <c r="AJX107" s="7"/>
    </row>
    <row r="108" spans="1:960" s="314" customFormat="1" ht="37.5" customHeight="1" x14ac:dyDescent="0.3">
      <c r="A108" s="312" t="s">
        <v>123</v>
      </c>
      <c r="B108" s="311">
        <v>2260013</v>
      </c>
      <c r="C108" s="271">
        <v>3000</v>
      </c>
      <c r="D108" s="221">
        <f t="shared" ref="D108:D117" si="38">H108</f>
        <v>3000</v>
      </c>
      <c r="E108" s="235">
        <f t="shared" si="31"/>
        <v>0</v>
      </c>
      <c r="F108" s="85">
        <f t="shared" si="30"/>
        <v>100</v>
      </c>
      <c r="G108" s="235">
        <v>3000</v>
      </c>
      <c r="H108" s="235">
        <v>3000</v>
      </c>
      <c r="I108" s="85">
        <f t="shared" si="27"/>
        <v>100</v>
      </c>
      <c r="J108" s="31">
        <f t="shared" si="35"/>
        <v>0</v>
      </c>
      <c r="K108" s="24">
        <f t="shared" si="36"/>
        <v>3000</v>
      </c>
      <c r="L108" s="236"/>
      <c r="M108" s="24">
        <f t="shared" si="26"/>
        <v>3000</v>
      </c>
      <c r="N108" s="237"/>
      <c r="O108" s="237"/>
      <c r="P108" s="237"/>
      <c r="Q108" s="238"/>
      <c r="R108" s="238"/>
      <c r="S108" s="238"/>
      <c r="T108" s="238"/>
      <c r="U108" s="238"/>
      <c r="V108" s="238"/>
      <c r="W108" s="238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313"/>
      <c r="BB108" s="313"/>
    </row>
    <row r="109" spans="1:960" s="323" customFormat="1" ht="31.5" x14ac:dyDescent="0.3">
      <c r="A109" s="315" t="s">
        <v>124</v>
      </c>
      <c r="B109" s="316">
        <v>2260041</v>
      </c>
      <c r="C109" s="271">
        <v>11300</v>
      </c>
      <c r="D109" s="221">
        <f t="shared" si="38"/>
        <v>11300</v>
      </c>
      <c r="E109" s="235">
        <f t="shared" si="31"/>
        <v>0</v>
      </c>
      <c r="F109" s="85">
        <f t="shared" si="30"/>
        <v>100</v>
      </c>
      <c r="G109" s="317">
        <v>11300</v>
      </c>
      <c r="H109" s="317">
        <f>11000+300</f>
        <v>11300</v>
      </c>
      <c r="I109" s="85">
        <f t="shared" si="27"/>
        <v>100</v>
      </c>
      <c r="J109" s="31">
        <f t="shared" si="35"/>
        <v>0</v>
      </c>
      <c r="K109" s="24">
        <f t="shared" si="36"/>
        <v>11300</v>
      </c>
      <c r="L109" s="318"/>
      <c r="M109" s="24">
        <f t="shared" si="26"/>
        <v>11300</v>
      </c>
      <c r="N109" s="319"/>
      <c r="O109" s="319"/>
      <c r="P109" s="319"/>
      <c r="Q109" s="320"/>
      <c r="R109" s="320"/>
      <c r="S109" s="320"/>
      <c r="T109" s="320"/>
      <c r="U109" s="320"/>
      <c r="V109" s="320"/>
      <c r="W109" s="320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321"/>
      <c r="AH109" s="321"/>
      <c r="AI109" s="321"/>
      <c r="AJ109" s="321"/>
      <c r="AK109" s="321"/>
      <c r="AL109" s="321"/>
      <c r="AM109" s="321"/>
      <c r="AN109" s="321"/>
      <c r="AO109" s="321"/>
      <c r="AP109" s="321"/>
      <c r="AQ109" s="321"/>
      <c r="AR109" s="321"/>
      <c r="AS109" s="321"/>
      <c r="AT109" s="321"/>
      <c r="AU109" s="321"/>
      <c r="AV109" s="321"/>
      <c r="AW109" s="321"/>
      <c r="AX109" s="321"/>
      <c r="AY109" s="321"/>
      <c r="AZ109" s="321"/>
      <c r="BA109" s="322"/>
      <c r="BB109" s="322"/>
    </row>
    <row r="110" spans="1:960" s="323" customFormat="1" ht="32.25" x14ac:dyDescent="0.3">
      <c r="A110" s="324" t="s">
        <v>125</v>
      </c>
      <c r="B110" s="316">
        <v>2260047</v>
      </c>
      <c r="C110" s="325"/>
      <c r="D110" s="221">
        <f t="shared" si="38"/>
        <v>0</v>
      </c>
      <c r="E110" s="235">
        <f t="shared" si="31"/>
        <v>0</v>
      </c>
      <c r="F110" s="85" t="e">
        <f t="shared" si="30"/>
        <v>#DIV/0!</v>
      </c>
      <c r="G110" s="317">
        <v>0</v>
      </c>
      <c r="H110" s="317"/>
      <c r="I110" s="85" t="e">
        <f t="shared" si="27"/>
        <v>#DIV/0!</v>
      </c>
      <c r="J110" s="31"/>
      <c r="K110" s="24"/>
      <c r="L110" s="318"/>
      <c r="M110" s="24"/>
      <c r="N110" s="319"/>
      <c r="O110" s="319"/>
      <c r="P110" s="319"/>
      <c r="Q110" s="320"/>
      <c r="R110" s="320"/>
      <c r="S110" s="320"/>
      <c r="T110" s="320"/>
      <c r="U110" s="320"/>
      <c r="V110" s="320"/>
      <c r="W110" s="320"/>
      <c r="X110" s="321"/>
      <c r="Y110" s="321"/>
      <c r="Z110" s="321"/>
      <c r="AA110" s="321"/>
      <c r="AB110" s="321"/>
      <c r="AC110" s="321"/>
      <c r="AD110" s="321"/>
      <c r="AE110" s="321"/>
      <c r="AF110" s="321"/>
      <c r="AG110" s="321"/>
      <c r="AH110" s="321"/>
      <c r="AI110" s="321"/>
      <c r="AJ110" s="321"/>
      <c r="AK110" s="321"/>
      <c r="AL110" s="321"/>
      <c r="AM110" s="321"/>
      <c r="AN110" s="321"/>
      <c r="AO110" s="321"/>
      <c r="AP110" s="321"/>
      <c r="AQ110" s="321"/>
      <c r="AR110" s="321"/>
      <c r="AS110" s="321"/>
      <c r="AT110" s="321"/>
      <c r="AU110" s="321"/>
      <c r="AV110" s="321"/>
      <c r="AW110" s="321"/>
      <c r="AX110" s="321"/>
      <c r="AY110" s="321"/>
      <c r="AZ110" s="321"/>
      <c r="BA110" s="322"/>
      <c r="BB110" s="322"/>
    </row>
    <row r="111" spans="1:960" s="333" customFormat="1" ht="39" customHeight="1" x14ac:dyDescent="0.3">
      <c r="A111" s="326" t="s">
        <v>126</v>
      </c>
      <c r="B111" s="327">
        <v>2260061</v>
      </c>
      <c r="C111" s="328">
        <v>2532156</v>
      </c>
      <c r="D111" s="221">
        <f t="shared" si="38"/>
        <v>866121.5</v>
      </c>
      <c r="E111" s="235">
        <f t="shared" si="31"/>
        <v>1666034.5</v>
      </c>
      <c r="F111" s="85">
        <f t="shared" si="30"/>
        <v>34.204902857485877</v>
      </c>
      <c r="G111" s="221">
        <v>1462891</v>
      </c>
      <c r="H111" s="221">
        <v>866121.5</v>
      </c>
      <c r="I111" s="85">
        <f t="shared" si="27"/>
        <v>59.206154115378382</v>
      </c>
      <c r="J111" s="31">
        <f>G111-H111</f>
        <v>596769.5</v>
      </c>
      <c r="K111" s="24">
        <f>C111</f>
        <v>2532156</v>
      </c>
      <c r="L111" s="329"/>
      <c r="M111" s="24">
        <f t="shared" si="26"/>
        <v>2532156</v>
      </c>
      <c r="N111" s="330"/>
      <c r="O111" s="330"/>
      <c r="P111" s="330"/>
      <c r="Q111" s="331"/>
      <c r="R111" s="331"/>
      <c r="S111" s="331"/>
      <c r="T111" s="331"/>
      <c r="U111" s="331"/>
      <c r="V111" s="331"/>
      <c r="W111" s="331"/>
      <c r="X111" s="332"/>
      <c r="Y111" s="332"/>
      <c r="Z111" s="332"/>
      <c r="AA111" s="332"/>
      <c r="AB111" s="332"/>
      <c r="AC111" s="332"/>
      <c r="AD111" s="332"/>
      <c r="AE111" s="332"/>
      <c r="AF111" s="332"/>
      <c r="AG111" s="332"/>
      <c r="AH111" s="332"/>
      <c r="AI111" s="332"/>
      <c r="AJ111" s="332"/>
      <c r="AK111" s="332"/>
      <c r="AL111" s="332"/>
      <c r="AM111" s="332"/>
      <c r="AN111" s="332"/>
      <c r="AO111" s="332"/>
      <c r="AP111" s="332"/>
      <c r="AQ111" s="332"/>
      <c r="AR111" s="332"/>
      <c r="AS111" s="332"/>
      <c r="AT111" s="332"/>
      <c r="AU111" s="332"/>
      <c r="AV111" s="332"/>
      <c r="AW111" s="332"/>
      <c r="AX111" s="332"/>
      <c r="AY111" s="332"/>
      <c r="AZ111" s="332"/>
      <c r="BA111" s="332"/>
      <c r="BB111" s="332"/>
    </row>
    <row r="112" spans="1:960" s="336" customFormat="1" ht="51.75" customHeight="1" x14ac:dyDescent="0.3">
      <c r="A112" s="312" t="s">
        <v>127</v>
      </c>
      <c r="B112" s="334">
        <v>2260102</v>
      </c>
      <c r="C112" s="325"/>
      <c r="D112" s="221">
        <f t="shared" si="38"/>
        <v>0</v>
      </c>
      <c r="E112" s="235">
        <f t="shared" si="31"/>
        <v>0</v>
      </c>
      <c r="F112" s="85" t="e">
        <f t="shared" si="30"/>
        <v>#DIV/0!</v>
      </c>
      <c r="G112" s="221">
        <v>0</v>
      </c>
      <c r="H112" s="221"/>
      <c r="I112" s="85" t="e">
        <f t="shared" si="27"/>
        <v>#DIV/0!</v>
      </c>
      <c r="J112" s="31">
        <f>G112-H112</f>
        <v>0</v>
      </c>
      <c r="K112" s="24">
        <f>C112</f>
        <v>0</v>
      </c>
      <c r="L112" s="329"/>
      <c r="M112" s="24">
        <f t="shared" si="26"/>
        <v>0</v>
      </c>
      <c r="N112" s="330"/>
      <c r="O112" s="330"/>
      <c r="P112" s="330"/>
      <c r="Q112" s="331"/>
      <c r="R112" s="331"/>
      <c r="S112" s="331"/>
      <c r="T112" s="331"/>
      <c r="U112" s="331"/>
      <c r="V112" s="331"/>
      <c r="W112" s="331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32"/>
      <c r="AL112" s="332"/>
      <c r="AM112" s="332"/>
      <c r="AN112" s="332"/>
      <c r="AO112" s="332"/>
      <c r="AP112" s="332"/>
      <c r="AQ112" s="332"/>
      <c r="AR112" s="332"/>
      <c r="AS112" s="332"/>
      <c r="AT112" s="332"/>
      <c r="AU112" s="332"/>
      <c r="AV112" s="332"/>
      <c r="AW112" s="332"/>
      <c r="AX112" s="332"/>
      <c r="AY112" s="332"/>
      <c r="AZ112" s="332"/>
      <c r="BA112" s="335"/>
      <c r="BB112" s="335"/>
    </row>
    <row r="113" spans="1:960" s="343" customFormat="1" ht="54.75" customHeight="1" x14ac:dyDescent="0.3">
      <c r="A113" s="312" t="s">
        <v>128</v>
      </c>
      <c r="B113" s="337">
        <v>2260112</v>
      </c>
      <c r="C113" s="271">
        <v>12500</v>
      </c>
      <c r="D113" s="221">
        <f t="shared" si="38"/>
        <v>6080</v>
      </c>
      <c r="E113" s="235">
        <f t="shared" si="31"/>
        <v>6420</v>
      </c>
      <c r="F113" s="85">
        <f t="shared" si="30"/>
        <v>48.64</v>
      </c>
      <c r="G113" s="296">
        <v>12500</v>
      </c>
      <c r="H113" s="296">
        <v>6080</v>
      </c>
      <c r="I113" s="85">
        <f t="shared" si="27"/>
        <v>48.64</v>
      </c>
      <c r="J113" s="31">
        <f>G113-H113</f>
        <v>6420</v>
      </c>
      <c r="K113" s="24">
        <f>C113</f>
        <v>12500</v>
      </c>
      <c r="L113" s="338"/>
      <c r="M113" s="24">
        <f t="shared" si="26"/>
        <v>12500</v>
      </c>
      <c r="N113" s="339"/>
      <c r="O113" s="339"/>
      <c r="P113" s="339"/>
      <c r="Q113" s="340"/>
      <c r="R113" s="340"/>
      <c r="S113" s="340"/>
      <c r="T113" s="340"/>
      <c r="U113" s="340"/>
      <c r="V113" s="340"/>
      <c r="W113" s="340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1"/>
      <c r="AK113" s="341"/>
      <c r="AL113" s="341"/>
      <c r="AM113" s="341"/>
      <c r="AN113" s="341"/>
      <c r="AO113" s="341"/>
      <c r="AP113" s="341"/>
      <c r="AQ113" s="341"/>
      <c r="AR113" s="341"/>
      <c r="AS113" s="341"/>
      <c r="AT113" s="341"/>
      <c r="AU113" s="341"/>
      <c r="AV113" s="341"/>
      <c r="AW113" s="341"/>
      <c r="AX113" s="341"/>
      <c r="AY113" s="341"/>
      <c r="AZ113" s="341"/>
      <c r="BA113" s="342"/>
      <c r="BB113" s="342"/>
    </row>
    <row r="114" spans="1:960" s="343" customFormat="1" ht="54.75" customHeight="1" x14ac:dyDescent="0.3">
      <c r="A114" s="312" t="s">
        <v>129</v>
      </c>
      <c r="B114" s="337">
        <v>2260234</v>
      </c>
      <c r="C114" s="295"/>
      <c r="D114" s="221">
        <f t="shared" si="38"/>
        <v>0</v>
      </c>
      <c r="E114" s="235">
        <f t="shared" si="31"/>
        <v>0</v>
      </c>
      <c r="F114" s="85" t="e">
        <f t="shared" si="30"/>
        <v>#DIV/0!</v>
      </c>
      <c r="G114" s="296">
        <v>0</v>
      </c>
      <c r="H114" s="296"/>
      <c r="I114" s="85" t="e">
        <f t="shared" si="27"/>
        <v>#DIV/0!</v>
      </c>
      <c r="J114" s="31"/>
      <c r="K114" s="24"/>
      <c r="L114" s="338"/>
      <c r="M114" s="24"/>
      <c r="N114" s="339"/>
      <c r="O114" s="339"/>
      <c r="P114" s="339"/>
      <c r="Q114" s="340"/>
      <c r="R114" s="340"/>
      <c r="S114" s="340"/>
      <c r="T114" s="340"/>
      <c r="U114" s="340"/>
      <c r="V114" s="340"/>
      <c r="W114" s="340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1"/>
      <c r="AK114" s="341"/>
      <c r="AL114" s="341"/>
      <c r="AM114" s="341"/>
      <c r="AN114" s="341"/>
      <c r="AO114" s="341"/>
      <c r="AP114" s="341"/>
      <c r="AQ114" s="341"/>
      <c r="AR114" s="341"/>
      <c r="AS114" s="341"/>
      <c r="AT114" s="341"/>
      <c r="AU114" s="341"/>
      <c r="AV114" s="341"/>
      <c r="AW114" s="341"/>
      <c r="AX114" s="341"/>
      <c r="AY114" s="341"/>
      <c r="AZ114" s="341"/>
      <c r="BA114" s="342"/>
      <c r="BB114" s="342"/>
    </row>
    <row r="115" spans="1:960" ht="29.25" customHeight="1" x14ac:dyDescent="0.3">
      <c r="A115" s="344" t="s">
        <v>130</v>
      </c>
      <c r="B115" s="345">
        <v>2260512</v>
      </c>
      <c r="C115" s="271"/>
      <c r="D115" s="221">
        <f t="shared" si="38"/>
        <v>0</v>
      </c>
      <c r="E115" s="235">
        <f t="shared" si="31"/>
        <v>0</v>
      </c>
      <c r="F115" s="85" t="e">
        <f t="shared" si="30"/>
        <v>#DIV/0!</v>
      </c>
      <c r="G115" s="221">
        <v>0</v>
      </c>
      <c r="H115" s="221"/>
      <c r="I115" s="85" t="e">
        <f t="shared" si="27"/>
        <v>#DIV/0!</v>
      </c>
      <c r="J115" s="31">
        <f t="shared" ref="J115:J135" si="39">G115-H115</f>
        <v>0</v>
      </c>
      <c r="K115" s="24">
        <f t="shared" ref="K115:K135" si="40">C115</f>
        <v>0</v>
      </c>
      <c r="L115" s="88"/>
      <c r="M115" s="24">
        <f t="shared" si="26"/>
        <v>0</v>
      </c>
      <c r="N115" s="89"/>
      <c r="O115" s="89"/>
      <c r="P115" s="89"/>
      <c r="Q115" s="4"/>
      <c r="R115" s="4"/>
      <c r="S115" s="4"/>
      <c r="T115" s="4"/>
      <c r="U115" s="4"/>
      <c r="V115" s="4"/>
      <c r="W115" s="4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6"/>
      <c r="BB115" s="6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</row>
    <row r="116" spans="1:960" ht="27.75" customHeight="1" x14ac:dyDescent="0.3">
      <c r="A116" s="346" t="s">
        <v>131</v>
      </c>
      <c r="B116" s="345">
        <v>2260520</v>
      </c>
      <c r="C116" s="271"/>
      <c r="D116" s="221">
        <f t="shared" si="38"/>
        <v>0</v>
      </c>
      <c r="E116" s="235">
        <f t="shared" si="31"/>
        <v>0</v>
      </c>
      <c r="F116" s="85" t="e">
        <f t="shared" si="30"/>
        <v>#DIV/0!</v>
      </c>
      <c r="G116" s="221">
        <v>0</v>
      </c>
      <c r="H116" s="221"/>
      <c r="I116" s="85" t="e">
        <f t="shared" si="27"/>
        <v>#DIV/0!</v>
      </c>
      <c r="J116" s="31">
        <f t="shared" si="39"/>
        <v>0</v>
      </c>
      <c r="K116" s="24">
        <f t="shared" si="40"/>
        <v>0</v>
      </c>
      <c r="L116" s="88"/>
      <c r="M116" s="24">
        <f t="shared" si="26"/>
        <v>0</v>
      </c>
      <c r="N116" s="89"/>
      <c r="O116" s="89"/>
      <c r="P116" s="89"/>
      <c r="Q116" s="4"/>
      <c r="R116" s="4"/>
      <c r="S116" s="4"/>
      <c r="T116" s="4"/>
      <c r="U116" s="4"/>
      <c r="V116" s="4"/>
      <c r="W116" s="4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6"/>
      <c r="BB116" s="6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</row>
    <row r="117" spans="1:960" s="352" customFormat="1" ht="26.25" customHeight="1" x14ac:dyDescent="0.3">
      <c r="A117" s="346" t="s">
        <v>132</v>
      </c>
      <c r="B117" s="345">
        <v>2260521</v>
      </c>
      <c r="C117" s="295">
        <v>7180</v>
      </c>
      <c r="D117" s="221">
        <f t="shared" si="38"/>
        <v>0</v>
      </c>
      <c r="E117" s="235">
        <f t="shared" si="31"/>
        <v>7180</v>
      </c>
      <c r="F117" s="85">
        <f t="shared" si="30"/>
        <v>0</v>
      </c>
      <c r="G117" s="347">
        <v>7180</v>
      </c>
      <c r="H117" s="347"/>
      <c r="I117" s="85">
        <f t="shared" si="27"/>
        <v>0</v>
      </c>
      <c r="J117" s="31">
        <f t="shared" si="39"/>
        <v>7180</v>
      </c>
      <c r="K117" s="24">
        <f t="shared" si="40"/>
        <v>7180</v>
      </c>
      <c r="L117" s="348"/>
      <c r="M117" s="24">
        <f t="shared" si="26"/>
        <v>7180</v>
      </c>
      <c r="N117" s="349"/>
      <c r="O117" s="349"/>
      <c r="P117" s="349"/>
      <c r="Q117" s="284"/>
      <c r="R117" s="284"/>
      <c r="S117" s="284"/>
      <c r="T117" s="284"/>
      <c r="U117" s="284"/>
      <c r="V117" s="284"/>
      <c r="W117" s="284"/>
      <c r="X117" s="350"/>
      <c r="Y117" s="350"/>
      <c r="Z117" s="350"/>
      <c r="AA117" s="350"/>
      <c r="AB117" s="350"/>
      <c r="AC117" s="350"/>
      <c r="AD117" s="350"/>
      <c r="AE117" s="350"/>
      <c r="AF117" s="350"/>
      <c r="AG117" s="350"/>
      <c r="AH117" s="350"/>
      <c r="AI117" s="350"/>
      <c r="AJ117" s="350"/>
      <c r="AK117" s="350"/>
      <c r="AL117" s="350"/>
      <c r="AM117" s="350"/>
      <c r="AN117" s="350"/>
      <c r="AO117" s="350"/>
      <c r="AP117" s="350"/>
      <c r="AQ117" s="350"/>
      <c r="AR117" s="350"/>
      <c r="AS117" s="350"/>
      <c r="AT117" s="350"/>
      <c r="AU117" s="350"/>
      <c r="AV117" s="350"/>
      <c r="AW117" s="350"/>
      <c r="AX117" s="350"/>
      <c r="AY117" s="350"/>
      <c r="AZ117" s="350"/>
      <c r="BA117" s="351"/>
      <c r="BB117" s="351"/>
    </row>
    <row r="118" spans="1:960" s="248" customFormat="1" ht="28.5" customHeight="1" x14ac:dyDescent="0.3">
      <c r="A118" s="258" t="s">
        <v>133</v>
      </c>
      <c r="B118" s="353">
        <v>2910000</v>
      </c>
      <c r="C118" s="354"/>
      <c r="D118" s="355">
        <f>H118</f>
        <v>0</v>
      </c>
      <c r="E118" s="355">
        <f>C118-D118</f>
        <v>0</v>
      </c>
      <c r="F118" s="115" t="e">
        <f t="shared" si="30"/>
        <v>#DIV/0!</v>
      </c>
      <c r="G118" s="355"/>
      <c r="H118" s="355"/>
      <c r="I118" s="355" t="e">
        <f t="shared" si="27"/>
        <v>#DIV/0!</v>
      </c>
      <c r="J118" s="31">
        <f t="shared" si="39"/>
        <v>0</v>
      </c>
      <c r="K118" s="24">
        <f t="shared" si="40"/>
        <v>0</v>
      </c>
      <c r="L118" s="306"/>
      <c r="M118" s="24">
        <f t="shared" si="26"/>
        <v>0</v>
      </c>
      <c r="N118" s="307"/>
      <c r="O118" s="307"/>
      <c r="P118" s="307"/>
      <c r="Q118" s="238"/>
      <c r="R118" s="238"/>
      <c r="S118" s="238"/>
      <c r="T118" s="238"/>
      <c r="U118" s="238"/>
      <c r="V118" s="238"/>
      <c r="W118" s="238"/>
      <c r="X118" s="239"/>
      <c r="Y118" s="239"/>
      <c r="Z118" s="239"/>
      <c r="AA118" s="239"/>
      <c r="AB118" s="239"/>
      <c r="AC118" s="239"/>
      <c r="AD118" s="239"/>
      <c r="AE118" s="239"/>
      <c r="AF118" s="239"/>
      <c r="AG118" s="239"/>
      <c r="AH118" s="239"/>
      <c r="AI118" s="239"/>
      <c r="AJ118" s="239"/>
      <c r="AK118" s="239"/>
      <c r="AL118" s="239"/>
      <c r="AM118" s="239"/>
      <c r="AN118" s="239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47"/>
      <c r="BB118" s="247"/>
    </row>
    <row r="119" spans="1:960" s="363" customFormat="1" ht="24" customHeight="1" x14ac:dyDescent="0.35">
      <c r="A119" s="356" t="s">
        <v>45</v>
      </c>
      <c r="B119" s="357" t="s">
        <v>134</v>
      </c>
      <c r="C119" s="358">
        <f>C122+C124+C126+C128+C130+C132+C137+C120</f>
        <v>478287</v>
      </c>
      <c r="D119" s="358">
        <f>D122+D124+D126+D128+D130+D132+D137+D120</f>
        <v>475315.17</v>
      </c>
      <c r="E119" s="358">
        <f>E122+E124+E126+E128+E130+E132+E137+E120</f>
        <v>2971.8299999999981</v>
      </c>
      <c r="F119" s="143">
        <f t="shared" si="30"/>
        <v>99.37865131186922</v>
      </c>
      <c r="G119" s="358">
        <f>G122+G124+G126+G128+G130+G132+G137+G120</f>
        <v>373607</v>
      </c>
      <c r="H119" s="358">
        <f>H122+H124+H126+H128+H130+H132+H137+H120</f>
        <v>475315.17</v>
      </c>
      <c r="I119" s="358">
        <f t="shared" si="27"/>
        <v>127.22330416721314</v>
      </c>
      <c r="J119" s="31">
        <f t="shared" si="39"/>
        <v>-101708.16999999998</v>
      </c>
      <c r="K119" s="24">
        <f t="shared" si="40"/>
        <v>478287</v>
      </c>
      <c r="L119" s="359"/>
      <c r="M119" s="24">
        <f t="shared" si="26"/>
        <v>478287</v>
      </c>
      <c r="N119" s="360"/>
      <c r="O119" s="360"/>
      <c r="P119" s="360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A119" s="361"/>
      <c r="AB119" s="361"/>
      <c r="AC119" s="361"/>
      <c r="AD119" s="361"/>
      <c r="AE119" s="361"/>
      <c r="AF119" s="361"/>
      <c r="AG119" s="361"/>
      <c r="AH119" s="361"/>
      <c r="AI119" s="361"/>
      <c r="AJ119" s="361"/>
      <c r="AK119" s="361"/>
      <c r="AL119" s="361"/>
      <c r="AM119" s="361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1"/>
      <c r="AY119" s="361"/>
      <c r="AZ119" s="361"/>
      <c r="BA119" s="362"/>
      <c r="BB119" s="362"/>
    </row>
    <row r="120" spans="1:960" s="367" customFormat="1" ht="24" customHeight="1" x14ac:dyDescent="0.3">
      <c r="A120" s="283" t="s">
        <v>135</v>
      </c>
      <c r="B120" s="259">
        <v>340</v>
      </c>
      <c r="C120" s="260">
        <f>C121</f>
        <v>0</v>
      </c>
      <c r="D120" s="260">
        <f>D121</f>
        <v>0</v>
      </c>
      <c r="E120" s="260">
        <f>E121</f>
        <v>0</v>
      </c>
      <c r="F120" s="115" t="e">
        <f t="shared" si="30"/>
        <v>#DIV/0!</v>
      </c>
      <c r="G120" s="260">
        <f>G121</f>
        <v>0</v>
      </c>
      <c r="H120" s="260">
        <f>H121</f>
        <v>0</v>
      </c>
      <c r="I120" s="260" t="e">
        <f t="shared" si="27"/>
        <v>#DIV/0!</v>
      </c>
      <c r="J120" s="31">
        <f t="shared" si="39"/>
        <v>0</v>
      </c>
      <c r="K120" s="24">
        <f t="shared" si="40"/>
        <v>0</v>
      </c>
      <c r="L120" s="364"/>
      <c r="M120" s="24">
        <f t="shared" si="26"/>
        <v>0</v>
      </c>
      <c r="N120" s="365"/>
      <c r="O120" s="365"/>
      <c r="P120" s="365"/>
      <c r="Q120" s="366"/>
      <c r="R120" s="366"/>
      <c r="S120" s="366"/>
      <c r="T120" s="366"/>
      <c r="U120" s="366"/>
      <c r="V120" s="366"/>
      <c r="W120" s="366"/>
      <c r="X120" s="366"/>
      <c r="Y120" s="366"/>
      <c r="Z120" s="366"/>
      <c r="AA120" s="366"/>
      <c r="AB120" s="366"/>
      <c r="AC120" s="366"/>
      <c r="AD120" s="366"/>
      <c r="AE120" s="366"/>
      <c r="AF120" s="366"/>
      <c r="AG120" s="366"/>
      <c r="AH120" s="366"/>
      <c r="AI120" s="366"/>
      <c r="AJ120" s="366"/>
      <c r="AK120" s="366"/>
      <c r="AL120" s="366"/>
      <c r="AM120" s="366"/>
      <c r="AN120" s="366"/>
      <c r="AO120" s="366"/>
      <c r="AP120" s="366"/>
      <c r="AQ120" s="366"/>
      <c r="AR120" s="366"/>
      <c r="AS120" s="366"/>
      <c r="AT120" s="366"/>
      <c r="AU120" s="366"/>
      <c r="AV120" s="366"/>
      <c r="AW120" s="366"/>
      <c r="AX120" s="366"/>
      <c r="AY120" s="366"/>
      <c r="AZ120" s="366"/>
      <c r="BA120" s="366"/>
      <c r="BB120" s="366"/>
    </row>
    <row r="121" spans="1:960" s="323" customFormat="1" ht="36" customHeight="1" x14ac:dyDescent="0.25">
      <c r="A121" s="324" t="s">
        <v>125</v>
      </c>
      <c r="B121" s="368">
        <v>3400045</v>
      </c>
      <c r="C121" s="369"/>
      <c r="D121" s="317">
        <f>H121</f>
        <v>0</v>
      </c>
      <c r="E121" s="317">
        <f>C121-D121</f>
        <v>0</v>
      </c>
      <c r="F121" s="85" t="e">
        <f t="shared" si="30"/>
        <v>#DIV/0!</v>
      </c>
      <c r="G121" s="317"/>
      <c r="H121" s="317"/>
      <c r="I121" s="317" t="e">
        <f t="shared" si="27"/>
        <v>#DIV/0!</v>
      </c>
      <c r="J121" s="31">
        <f t="shared" si="39"/>
        <v>0</v>
      </c>
      <c r="K121" s="24">
        <f t="shared" si="40"/>
        <v>0</v>
      </c>
      <c r="L121" s="318"/>
      <c r="M121" s="24">
        <f t="shared" si="26"/>
        <v>0</v>
      </c>
      <c r="N121" s="319"/>
      <c r="O121" s="319"/>
      <c r="P121" s="319"/>
      <c r="Q121" s="320"/>
      <c r="R121" s="320"/>
      <c r="S121" s="320"/>
      <c r="T121" s="320"/>
      <c r="U121" s="320"/>
      <c r="V121" s="320"/>
      <c r="W121" s="320"/>
      <c r="X121" s="321"/>
      <c r="Y121" s="321"/>
      <c r="Z121" s="321"/>
      <c r="AA121" s="321"/>
      <c r="AB121" s="321"/>
      <c r="AC121" s="321"/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21"/>
      <c r="AN121" s="321"/>
      <c r="AO121" s="321"/>
      <c r="AP121" s="321"/>
      <c r="AQ121" s="321"/>
      <c r="AR121" s="321"/>
      <c r="AS121" s="321"/>
      <c r="AT121" s="321"/>
      <c r="AU121" s="321"/>
      <c r="AV121" s="321"/>
      <c r="AW121" s="321"/>
      <c r="AX121" s="321"/>
      <c r="AY121" s="321"/>
      <c r="AZ121" s="321"/>
      <c r="BA121" s="322"/>
      <c r="BB121" s="322"/>
    </row>
    <row r="122" spans="1:960" s="367" customFormat="1" ht="31.5" x14ac:dyDescent="0.3">
      <c r="A122" s="283" t="s">
        <v>136</v>
      </c>
      <c r="B122" s="259">
        <v>341</v>
      </c>
      <c r="C122" s="260">
        <f>C123</f>
        <v>22000</v>
      </c>
      <c r="D122" s="260">
        <f>D123</f>
        <v>19028.2</v>
      </c>
      <c r="E122" s="260">
        <f>E123</f>
        <v>2971.7999999999993</v>
      </c>
      <c r="F122" s="115">
        <f t="shared" si="30"/>
        <v>86.491818181818175</v>
      </c>
      <c r="G122" s="260">
        <f>G123</f>
        <v>22000</v>
      </c>
      <c r="H122" s="260">
        <f>H123</f>
        <v>19028.2</v>
      </c>
      <c r="I122" s="260">
        <f t="shared" si="27"/>
        <v>86.491818181818175</v>
      </c>
      <c r="J122" s="31">
        <f t="shared" si="39"/>
        <v>2971.7999999999993</v>
      </c>
      <c r="K122" s="24">
        <f t="shared" si="40"/>
        <v>22000</v>
      </c>
      <c r="L122" s="364"/>
      <c r="M122" s="24">
        <f t="shared" si="26"/>
        <v>22000</v>
      </c>
      <c r="N122" s="365"/>
      <c r="O122" s="365"/>
      <c r="P122" s="365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366"/>
      <c r="BB122" s="366"/>
    </row>
    <row r="123" spans="1:960" s="289" customFormat="1" ht="31.5" x14ac:dyDescent="0.3">
      <c r="A123" s="269" t="s">
        <v>137</v>
      </c>
      <c r="B123" s="311">
        <v>3410001</v>
      </c>
      <c r="C123" s="271">
        <v>22000</v>
      </c>
      <c r="D123" s="235">
        <f>H123</f>
        <v>19028.2</v>
      </c>
      <c r="E123" s="235">
        <f>C123-D123</f>
        <v>2971.7999999999993</v>
      </c>
      <c r="F123" s="85">
        <f t="shared" si="30"/>
        <v>86.491818181818175</v>
      </c>
      <c r="G123" s="235">
        <v>22000</v>
      </c>
      <c r="H123" s="235">
        <v>19028.2</v>
      </c>
      <c r="I123" s="235">
        <f t="shared" si="27"/>
        <v>86.491818181818175</v>
      </c>
      <c r="J123" s="31">
        <f t="shared" si="39"/>
        <v>2971.7999999999993</v>
      </c>
      <c r="K123" s="24">
        <f t="shared" si="40"/>
        <v>22000</v>
      </c>
      <c r="L123" s="272"/>
      <c r="M123" s="24">
        <f t="shared" si="26"/>
        <v>22000</v>
      </c>
      <c r="N123" s="273"/>
      <c r="O123" s="273"/>
      <c r="P123" s="273"/>
      <c r="Q123" s="274"/>
      <c r="R123" s="274"/>
      <c r="S123" s="274"/>
      <c r="T123" s="274"/>
      <c r="U123" s="274"/>
      <c r="V123" s="274"/>
      <c r="W123" s="274"/>
      <c r="X123" s="287"/>
      <c r="Y123" s="287"/>
      <c r="Z123" s="287"/>
      <c r="AA123" s="287"/>
      <c r="AB123" s="287"/>
      <c r="AC123" s="287"/>
      <c r="AD123" s="287"/>
      <c r="AE123" s="287"/>
      <c r="AF123" s="287"/>
      <c r="AG123" s="287"/>
      <c r="AH123" s="287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  <c r="AU123" s="287"/>
      <c r="AV123" s="287"/>
      <c r="AW123" s="287"/>
      <c r="AX123" s="287"/>
      <c r="AY123" s="287"/>
      <c r="AZ123" s="287"/>
      <c r="BA123" s="288"/>
      <c r="BB123" s="288"/>
    </row>
    <row r="124" spans="1:960" s="374" customFormat="1" ht="18.75" x14ac:dyDescent="0.3">
      <c r="A124" s="370" t="s">
        <v>138</v>
      </c>
      <c r="B124" s="371">
        <v>342</v>
      </c>
      <c r="C124" s="372">
        <f>C125</f>
        <v>0</v>
      </c>
      <c r="D124" s="372">
        <f>D125</f>
        <v>0</v>
      </c>
      <c r="E124" s="372">
        <f>E125</f>
        <v>0</v>
      </c>
      <c r="F124" s="115" t="e">
        <f t="shared" si="30"/>
        <v>#DIV/0!</v>
      </c>
      <c r="G124" s="372">
        <f>G125</f>
        <v>0</v>
      </c>
      <c r="H124" s="372">
        <f>H125</f>
        <v>0</v>
      </c>
      <c r="I124" s="372" t="e">
        <f t="shared" si="27"/>
        <v>#DIV/0!</v>
      </c>
      <c r="J124" s="31">
        <f t="shared" si="39"/>
        <v>0</v>
      </c>
      <c r="K124" s="24">
        <f t="shared" si="40"/>
        <v>0</v>
      </c>
      <c r="L124" s="306"/>
      <c r="M124" s="24">
        <f t="shared" si="26"/>
        <v>0</v>
      </c>
      <c r="N124" s="307"/>
      <c r="O124" s="307"/>
      <c r="P124" s="307"/>
      <c r="Q124" s="238"/>
      <c r="R124" s="238"/>
      <c r="S124" s="238"/>
      <c r="T124" s="238"/>
      <c r="U124" s="238"/>
      <c r="V124" s="238"/>
      <c r="W124" s="238"/>
      <c r="X124" s="238"/>
      <c r="Y124" s="238"/>
      <c r="Z124" s="238"/>
      <c r="AA124" s="238"/>
      <c r="AB124" s="238"/>
      <c r="AC124" s="238"/>
      <c r="AD124" s="238"/>
      <c r="AE124" s="238"/>
      <c r="AF124" s="238"/>
      <c r="AG124" s="238"/>
      <c r="AH124" s="238"/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373"/>
      <c r="BB124" s="373"/>
    </row>
    <row r="125" spans="1:960" s="382" customFormat="1" ht="33" customHeight="1" x14ac:dyDescent="0.3">
      <c r="A125" s="375" t="s">
        <v>139</v>
      </c>
      <c r="B125" s="376">
        <v>3420000</v>
      </c>
      <c r="C125" s="377"/>
      <c r="D125" s="296">
        <f>H125</f>
        <v>0</v>
      </c>
      <c r="E125" s="296">
        <f>C125-D125</f>
        <v>0</v>
      </c>
      <c r="F125" s="85" t="e">
        <f t="shared" si="30"/>
        <v>#DIV/0!</v>
      </c>
      <c r="G125" s="296"/>
      <c r="H125" s="296"/>
      <c r="I125" s="296" t="e">
        <f t="shared" si="27"/>
        <v>#DIV/0!</v>
      </c>
      <c r="J125" s="31">
        <f t="shared" si="39"/>
        <v>0</v>
      </c>
      <c r="K125" s="24">
        <f t="shared" si="40"/>
        <v>0</v>
      </c>
      <c r="L125" s="378"/>
      <c r="M125" s="24">
        <f t="shared" si="26"/>
        <v>0</v>
      </c>
      <c r="N125" s="379"/>
      <c r="O125" s="379"/>
      <c r="P125" s="379"/>
      <c r="Q125" s="380"/>
      <c r="R125" s="380"/>
      <c r="S125" s="380"/>
      <c r="T125" s="380"/>
      <c r="U125" s="380"/>
      <c r="V125" s="380"/>
      <c r="W125" s="380"/>
      <c r="X125" s="381"/>
      <c r="Y125" s="381"/>
      <c r="Z125" s="381"/>
      <c r="AA125" s="381"/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381"/>
      <c r="AL125" s="381"/>
      <c r="AM125" s="381"/>
      <c r="AN125" s="381"/>
      <c r="AO125" s="381"/>
      <c r="AP125" s="381"/>
      <c r="AQ125" s="381"/>
      <c r="AR125" s="381"/>
      <c r="AS125" s="381"/>
      <c r="AT125" s="381"/>
      <c r="AU125" s="381"/>
      <c r="AV125" s="381"/>
      <c r="AW125" s="381"/>
      <c r="AX125" s="381"/>
      <c r="AY125" s="381"/>
      <c r="AZ125" s="381"/>
      <c r="BA125" s="381"/>
      <c r="BB125" s="381"/>
    </row>
    <row r="126" spans="1:960" s="389" customFormat="1" ht="33" customHeight="1" x14ac:dyDescent="0.3">
      <c r="A126" s="383" t="s">
        <v>140</v>
      </c>
      <c r="B126" s="384">
        <v>343</v>
      </c>
      <c r="C126" s="385">
        <f>C127</f>
        <v>2775</v>
      </c>
      <c r="D126" s="385">
        <f>D127</f>
        <v>2775</v>
      </c>
      <c r="E126" s="385">
        <f>E127</f>
        <v>0</v>
      </c>
      <c r="F126" s="115">
        <f t="shared" si="30"/>
        <v>100</v>
      </c>
      <c r="G126" s="385">
        <f>G127</f>
        <v>2775</v>
      </c>
      <c r="H126" s="385">
        <f>H127</f>
        <v>2775</v>
      </c>
      <c r="I126" s="385">
        <f t="shared" si="27"/>
        <v>100</v>
      </c>
      <c r="J126" s="31">
        <f t="shared" si="39"/>
        <v>0</v>
      </c>
      <c r="K126" s="24">
        <f t="shared" si="40"/>
        <v>2775</v>
      </c>
      <c r="L126" s="386"/>
      <c r="M126" s="24">
        <f t="shared" si="26"/>
        <v>2775</v>
      </c>
      <c r="N126" s="387"/>
      <c r="O126" s="387"/>
      <c r="P126" s="387"/>
      <c r="Q126" s="380"/>
      <c r="R126" s="380"/>
      <c r="S126" s="380"/>
      <c r="T126" s="380"/>
      <c r="U126" s="380"/>
      <c r="V126" s="380"/>
      <c r="W126" s="380"/>
      <c r="X126" s="380"/>
      <c r="Y126" s="380"/>
      <c r="Z126" s="380"/>
      <c r="AA126" s="380"/>
      <c r="AB126" s="380"/>
      <c r="AC126" s="380"/>
      <c r="AD126" s="380"/>
      <c r="AE126" s="380"/>
      <c r="AF126" s="380"/>
      <c r="AG126" s="380"/>
      <c r="AH126" s="380"/>
      <c r="AI126" s="380"/>
      <c r="AJ126" s="380"/>
      <c r="AK126" s="380"/>
      <c r="AL126" s="380"/>
      <c r="AM126" s="380"/>
      <c r="AN126" s="380"/>
      <c r="AO126" s="380"/>
      <c r="AP126" s="380"/>
      <c r="AQ126" s="380"/>
      <c r="AR126" s="380"/>
      <c r="AS126" s="380"/>
      <c r="AT126" s="380"/>
      <c r="AU126" s="380"/>
      <c r="AV126" s="380"/>
      <c r="AW126" s="380"/>
      <c r="AX126" s="380"/>
      <c r="AY126" s="380"/>
      <c r="AZ126" s="380"/>
      <c r="BA126" s="388"/>
      <c r="BB126" s="388"/>
    </row>
    <row r="127" spans="1:960" s="302" customFormat="1" ht="27" customHeight="1" x14ac:dyDescent="0.3">
      <c r="A127" s="269" t="s">
        <v>141</v>
      </c>
      <c r="B127" s="337">
        <v>3430002</v>
      </c>
      <c r="C127" s="271">
        <v>2775</v>
      </c>
      <c r="D127" s="296">
        <f>H127</f>
        <v>2775</v>
      </c>
      <c r="E127" s="296">
        <f>C127-D127</f>
        <v>0</v>
      </c>
      <c r="F127" s="85">
        <f t="shared" si="30"/>
        <v>100</v>
      </c>
      <c r="G127" s="296">
        <v>2775</v>
      </c>
      <c r="H127" s="296">
        <v>2775</v>
      </c>
      <c r="I127" s="296">
        <f t="shared" si="27"/>
        <v>100</v>
      </c>
      <c r="J127" s="31">
        <f t="shared" si="39"/>
        <v>0</v>
      </c>
      <c r="K127" s="24">
        <f t="shared" si="40"/>
        <v>2775</v>
      </c>
      <c r="L127" s="297"/>
      <c r="M127" s="24">
        <f t="shared" si="26"/>
        <v>2775</v>
      </c>
      <c r="N127" s="298"/>
      <c r="O127" s="298"/>
      <c r="P127" s="298"/>
      <c r="Q127" s="299"/>
      <c r="R127" s="299"/>
      <c r="S127" s="299"/>
      <c r="T127" s="299"/>
      <c r="U127" s="299"/>
      <c r="V127" s="299"/>
      <c r="W127" s="299"/>
      <c r="X127" s="300"/>
      <c r="Y127" s="300"/>
      <c r="Z127" s="300"/>
      <c r="AA127" s="300"/>
      <c r="AB127" s="300"/>
      <c r="AC127" s="300"/>
      <c r="AD127" s="300"/>
      <c r="AE127" s="300"/>
      <c r="AF127" s="300"/>
      <c r="AG127" s="300"/>
      <c r="AH127" s="300"/>
      <c r="AI127" s="300"/>
      <c r="AJ127" s="300"/>
      <c r="AK127" s="300"/>
      <c r="AL127" s="300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1"/>
      <c r="BB127" s="301"/>
    </row>
    <row r="128" spans="1:960" s="389" customFormat="1" ht="27" customHeight="1" x14ac:dyDescent="0.3">
      <c r="A128" s="370" t="s">
        <v>142</v>
      </c>
      <c r="B128" s="390">
        <v>344</v>
      </c>
      <c r="C128" s="372">
        <f>C129</f>
        <v>70432</v>
      </c>
      <c r="D128" s="372">
        <f>D129</f>
        <v>70432</v>
      </c>
      <c r="E128" s="372">
        <f>E129</f>
        <v>0</v>
      </c>
      <c r="F128" s="115">
        <f t="shared" si="30"/>
        <v>100</v>
      </c>
      <c r="G128" s="372">
        <f>G129</f>
        <v>70432</v>
      </c>
      <c r="H128" s="372">
        <f>H129</f>
        <v>70432</v>
      </c>
      <c r="I128" s="372">
        <f t="shared" si="27"/>
        <v>100</v>
      </c>
      <c r="J128" s="31">
        <f t="shared" si="39"/>
        <v>0</v>
      </c>
      <c r="K128" s="24">
        <f t="shared" si="40"/>
        <v>70432</v>
      </c>
      <c r="L128" s="386"/>
      <c r="M128" s="24">
        <f t="shared" si="26"/>
        <v>70432</v>
      </c>
      <c r="N128" s="387"/>
      <c r="O128" s="387"/>
      <c r="P128" s="387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0"/>
      <c r="AH128" s="380"/>
      <c r="AI128" s="380"/>
      <c r="AJ128" s="380"/>
      <c r="AK128" s="380"/>
      <c r="AL128" s="380"/>
      <c r="AM128" s="380"/>
      <c r="AN128" s="380"/>
      <c r="AO128" s="380"/>
      <c r="AP128" s="380"/>
      <c r="AQ128" s="380"/>
      <c r="AR128" s="380"/>
      <c r="AS128" s="380"/>
      <c r="AT128" s="380"/>
      <c r="AU128" s="380"/>
      <c r="AV128" s="380"/>
      <c r="AW128" s="380"/>
      <c r="AX128" s="380"/>
      <c r="AY128" s="380"/>
      <c r="AZ128" s="380"/>
      <c r="BA128" s="388"/>
      <c r="BB128" s="388"/>
    </row>
    <row r="129" spans="1:54" s="302" customFormat="1" ht="18.75" x14ac:dyDescent="0.3">
      <c r="A129" s="391" t="s">
        <v>143</v>
      </c>
      <c r="B129" s="337">
        <v>3440000</v>
      </c>
      <c r="C129" s="271">
        <f>270000-199568</f>
        <v>70432</v>
      </c>
      <c r="D129" s="296">
        <f>H129</f>
        <v>70432</v>
      </c>
      <c r="E129" s="296">
        <f>C129-D129</f>
        <v>0</v>
      </c>
      <c r="F129" s="85">
        <f t="shared" si="30"/>
        <v>100</v>
      </c>
      <c r="G129" s="296">
        <v>70432</v>
      </c>
      <c r="H129" s="296">
        <v>70432</v>
      </c>
      <c r="I129" s="296">
        <f t="shared" si="27"/>
        <v>100</v>
      </c>
      <c r="J129" s="31">
        <f t="shared" si="39"/>
        <v>0</v>
      </c>
      <c r="K129" s="24">
        <f t="shared" si="40"/>
        <v>70432</v>
      </c>
      <c r="L129" s="297"/>
      <c r="M129" s="24">
        <f t="shared" si="26"/>
        <v>70432</v>
      </c>
      <c r="N129" s="298"/>
      <c r="O129" s="298"/>
      <c r="P129" s="298"/>
      <c r="Q129" s="299"/>
      <c r="R129" s="299"/>
      <c r="S129" s="299"/>
      <c r="T129" s="299"/>
      <c r="U129" s="299"/>
      <c r="V129" s="299"/>
      <c r="W129" s="299"/>
      <c r="X129" s="300"/>
      <c r="Y129" s="300"/>
      <c r="Z129" s="300"/>
      <c r="AA129" s="300"/>
      <c r="AB129" s="300"/>
      <c r="AC129" s="300"/>
      <c r="AD129" s="300"/>
      <c r="AE129" s="300"/>
      <c r="AF129" s="300"/>
      <c r="AG129" s="300"/>
      <c r="AH129" s="300"/>
      <c r="AI129" s="300"/>
      <c r="AJ129" s="300"/>
      <c r="AK129" s="300"/>
      <c r="AL129" s="300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1"/>
      <c r="BB129" s="301"/>
    </row>
    <row r="130" spans="1:54" s="389" customFormat="1" ht="18.75" x14ac:dyDescent="0.3">
      <c r="A130" s="392" t="s">
        <v>144</v>
      </c>
      <c r="B130" s="390">
        <v>345</v>
      </c>
      <c r="C130" s="372">
        <f>C131</f>
        <v>127800</v>
      </c>
      <c r="D130" s="372">
        <f>D131</f>
        <v>127799.97</v>
      </c>
      <c r="E130" s="372">
        <f>E131</f>
        <v>2.9999999998835847E-2</v>
      </c>
      <c r="F130" s="115">
        <f t="shared" si="30"/>
        <v>99.999976525821594</v>
      </c>
      <c r="G130" s="372">
        <f>G131</f>
        <v>127800</v>
      </c>
      <c r="H130" s="372">
        <f>H131</f>
        <v>127799.97</v>
      </c>
      <c r="I130" s="372">
        <f t="shared" si="27"/>
        <v>99.999976525821594</v>
      </c>
      <c r="J130" s="31">
        <f t="shared" si="39"/>
        <v>2.9999999998835847E-2</v>
      </c>
      <c r="K130" s="24">
        <f t="shared" si="40"/>
        <v>127800</v>
      </c>
      <c r="L130" s="386"/>
      <c r="M130" s="24">
        <f t="shared" si="26"/>
        <v>127800</v>
      </c>
      <c r="N130" s="387"/>
      <c r="O130" s="387"/>
      <c r="P130" s="387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380"/>
      <c r="AJ130" s="380"/>
      <c r="AK130" s="380"/>
      <c r="AL130" s="380"/>
      <c r="AM130" s="380"/>
      <c r="AN130" s="380"/>
      <c r="AO130" s="380"/>
      <c r="AP130" s="380"/>
      <c r="AQ130" s="380"/>
      <c r="AR130" s="380"/>
      <c r="AS130" s="380"/>
      <c r="AT130" s="380"/>
      <c r="AU130" s="380"/>
      <c r="AV130" s="380"/>
      <c r="AW130" s="380"/>
      <c r="AX130" s="380"/>
      <c r="AY130" s="380"/>
      <c r="AZ130" s="380"/>
      <c r="BA130" s="388"/>
      <c r="BB130" s="388"/>
    </row>
    <row r="131" spans="1:54" s="302" customFormat="1" ht="18.75" x14ac:dyDescent="0.3">
      <c r="A131" s="269" t="s">
        <v>145</v>
      </c>
      <c r="B131" s="337">
        <v>3450000</v>
      </c>
      <c r="C131" s="271">
        <v>127800</v>
      </c>
      <c r="D131" s="296">
        <f>H131</f>
        <v>127799.97</v>
      </c>
      <c r="E131" s="296">
        <f>C131-D131</f>
        <v>2.9999999998835847E-2</v>
      </c>
      <c r="F131" s="85">
        <f t="shared" si="30"/>
        <v>99.999976525821594</v>
      </c>
      <c r="G131" s="296">
        <v>127800</v>
      </c>
      <c r="H131" s="296">
        <f>94090+33709.97</f>
        <v>127799.97</v>
      </c>
      <c r="I131" s="296">
        <f t="shared" si="27"/>
        <v>99.999976525821594</v>
      </c>
      <c r="J131" s="31">
        <f t="shared" si="39"/>
        <v>2.9999999998835847E-2</v>
      </c>
      <c r="K131" s="24">
        <f t="shared" si="40"/>
        <v>127800</v>
      </c>
      <c r="L131" s="297"/>
      <c r="M131" s="24">
        <f t="shared" si="26"/>
        <v>127800</v>
      </c>
      <c r="N131" s="298"/>
      <c r="O131" s="298"/>
      <c r="P131" s="298"/>
      <c r="Q131" s="299"/>
      <c r="R131" s="299"/>
      <c r="S131" s="299"/>
      <c r="T131" s="299"/>
      <c r="U131" s="299"/>
      <c r="V131" s="299"/>
      <c r="W131" s="299"/>
      <c r="X131" s="300"/>
      <c r="Y131" s="300"/>
      <c r="Z131" s="300"/>
      <c r="AA131" s="300"/>
      <c r="AB131" s="300"/>
      <c r="AC131" s="300"/>
      <c r="AD131" s="300"/>
      <c r="AE131" s="300"/>
      <c r="AF131" s="300"/>
      <c r="AG131" s="300"/>
      <c r="AH131" s="300"/>
      <c r="AI131" s="300"/>
      <c r="AJ131" s="300"/>
      <c r="AK131" s="300"/>
      <c r="AL131" s="300"/>
      <c r="AM131" s="300"/>
      <c r="AN131" s="300"/>
      <c r="AO131" s="300"/>
      <c r="AP131" s="300"/>
      <c r="AQ131" s="300"/>
      <c r="AR131" s="300"/>
      <c r="AS131" s="300"/>
      <c r="AT131" s="300"/>
      <c r="AU131" s="300"/>
      <c r="AV131" s="300"/>
      <c r="AW131" s="300"/>
      <c r="AX131" s="300"/>
      <c r="AY131" s="300"/>
      <c r="AZ131" s="300"/>
      <c r="BA131" s="301"/>
      <c r="BB131" s="301"/>
    </row>
    <row r="132" spans="1:54" s="389" customFormat="1" ht="18.75" x14ac:dyDescent="0.3">
      <c r="A132" s="370" t="s">
        <v>135</v>
      </c>
      <c r="B132" s="390">
        <v>346</v>
      </c>
      <c r="C132" s="372">
        <f>SUM(C133:C136)</f>
        <v>253680</v>
      </c>
      <c r="D132" s="372">
        <f>SUM(D133:D136)</f>
        <v>253680</v>
      </c>
      <c r="E132" s="372">
        <f>SUM(E133:E136)</f>
        <v>0</v>
      </c>
      <c r="F132" s="115">
        <f t="shared" si="30"/>
        <v>100</v>
      </c>
      <c r="G132" s="372">
        <f>SUM(G133:G136)</f>
        <v>149000</v>
      </c>
      <c r="H132" s="372">
        <f>SUM(H133:H136)</f>
        <v>253680</v>
      </c>
      <c r="I132" s="372">
        <f t="shared" si="27"/>
        <v>170.255033557047</v>
      </c>
      <c r="J132" s="31">
        <f t="shared" si="39"/>
        <v>-104680</v>
      </c>
      <c r="K132" s="24">
        <f t="shared" si="40"/>
        <v>253680</v>
      </c>
      <c r="L132" s="386"/>
      <c r="M132" s="24">
        <f t="shared" si="26"/>
        <v>253680</v>
      </c>
      <c r="N132" s="387"/>
      <c r="O132" s="387"/>
      <c r="P132" s="387"/>
      <c r="Q132" s="380"/>
      <c r="R132" s="380"/>
      <c r="S132" s="380"/>
      <c r="T132" s="380"/>
      <c r="U132" s="380"/>
      <c r="V132" s="380"/>
      <c r="W132" s="380"/>
      <c r="X132" s="380"/>
      <c r="Y132" s="380"/>
      <c r="Z132" s="380"/>
      <c r="AA132" s="380"/>
      <c r="AB132" s="380"/>
      <c r="AC132" s="380"/>
      <c r="AD132" s="380"/>
      <c r="AE132" s="380"/>
      <c r="AF132" s="380"/>
      <c r="AG132" s="380"/>
      <c r="AH132" s="380"/>
      <c r="AI132" s="380"/>
      <c r="AJ132" s="380"/>
      <c r="AK132" s="380"/>
      <c r="AL132" s="380"/>
      <c r="AM132" s="380"/>
      <c r="AN132" s="380"/>
      <c r="AO132" s="380"/>
      <c r="AP132" s="380"/>
      <c r="AQ132" s="380"/>
      <c r="AR132" s="380"/>
      <c r="AS132" s="380"/>
      <c r="AT132" s="380"/>
      <c r="AU132" s="380"/>
      <c r="AV132" s="380"/>
      <c r="AW132" s="380"/>
      <c r="AX132" s="380"/>
      <c r="AY132" s="380"/>
      <c r="AZ132" s="380"/>
      <c r="BA132" s="388"/>
      <c r="BB132" s="388"/>
    </row>
    <row r="133" spans="1:54" s="302" customFormat="1" ht="54.75" customHeight="1" x14ac:dyDescent="0.3">
      <c r="A133" s="269" t="s">
        <v>146</v>
      </c>
      <c r="B133" s="337">
        <v>3460022</v>
      </c>
      <c r="C133" s="271">
        <v>67000</v>
      </c>
      <c r="D133" s="296">
        <f>H133</f>
        <v>67000</v>
      </c>
      <c r="E133" s="296">
        <f>C133-D133</f>
        <v>0</v>
      </c>
      <c r="F133" s="85">
        <f t="shared" si="30"/>
        <v>100</v>
      </c>
      <c r="G133" s="296">
        <v>67000</v>
      </c>
      <c r="H133" s="296">
        <v>67000</v>
      </c>
      <c r="I133" s="296">
        <f t="shared" si="27"/>
        <v>100</v>
      </c>
      <c r="J133" s="31">
        <f t="shared" si="39"/>
        <v>0</v>
      </c>
      <c r="K133" s="24">
        <f t="shared" si="40"/>
        <v>67000</v>
      </c>
      <c r="L133" s="297"/>
      <c r="M133" s="24">
        <f t="shared" si="26"/>
        <v>67000</v>
      </c>
      <c r="N133" s="298"/>
      <c r="O133" s="298"/>
      <c r="P133" s="298"/>
      <c r="Q133" s="299"/>
      <c r="R133" s="299"/>
      <c r="S133" s="299"/>
      <c r="T133" s="299"/>
      <c r="U133" s="299"/>
      <c r="V133" s="299"/>
      <c r="W133" s="299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  <c r="AP133" s="300"/>
      <c r="AQ133" s="300"/>
      <c r="AR133" s="300"/>
      <c r="AS133" s="300"/>
      <c r="AT133" s="300"/>
      <c r="AU133" s="300"/>
      <c r="AV133" s="300"/>
      <c r="AW133" s="300"/>
      <c r="AX133" s="300"/>
      <c r="AY133" s="300"/>
      <c r="AZ133" s="300"/>
      <c r="BA133" s="301"/>
      <c r="BB133" s="301"/>
    </row>
    <row r="134" spans="1:54" s="399" customFormat="1" ht="57" customHeight="1" x14ac:dyDescent="0.3">
      <c r="A134" s="393" t="s">
        <v>147</v>
      </c>
      <c r="B134" s="316">
        <v>3460024</v>
      </c>
      <c r="C134" s="295"/>
      <c r="D134" s="296">
        <f t="shared" ref="D134:D136" si="41">H134</f>
        <v>0</v>
      </c>
      <c r="E134" s="296">
        <f t="shared" ref="E134:E136" si="42">C134-D134</f>
        <v>0</v>
      </c>
      <c r="F134" s="85" t="e">
        <f t="shared" si="30"/>
        <v>#DIV/0!</v>
      </c>
      <c r="G134" s="221">
        <v>0</v>
      </c>
      <c r="H134" s="221"/>
      <c r="I134" s="296" t="e">
        <f t="shared" si="27"/>
        <v>#DIV/0!</v>
      </c>
      <c r="J134" s="31">
        <f t="shared" si="39"/>
        <v>0</v>
      </c>
      <c r="K134" s="24">
        <f t="shared" si="40"/>
        <v>0</v>
      </c>
      <c r="L134" s="394"/>
      <c r="M134" s="24">
        <f t="shared" ref="M134:M203" si="43">K134-L134</f>
        <v>0</v>
      </c>
      <c r="N134" s="395"/>
      <c r="O134" s="395"/>
      <c r="P134" s="395"/>
      <c r="Q134" s="396"/>
      <c r="R134" s="396"/>
      <c r="S134" s="396"/>
      <c r="T134" s="396"/>
      <c r="U134" s="396"/>
      <c r="V134" s="396"/>
      <c r="W134" s="396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8"/>
      <c r="BB134" s="398"/>
    </row>
    <row r="135" spans="1:54" s="302" customFormat="1" ht="24.75" customHeight="1" x14ac:dyDescent="0.3">
      <c r="A135" s="400" t="s">
        <v>148</v>
      </c>
      <c r="B135" s="401">
        <v>3460030</v>
      </c>
      <c r="C135" s="271">
        <v>186680</v>
      </c>
      <c r="D135" s="296">
        <f t="shared" si="41"/>
        <v>186680</v>
      </c>
      <c r="E135" s="296">
        <f t="shared" si="42"/>
        <v>0</v>
      </c>
      <c r="F135" s="85">
        <f t="shared" si="30"/>
        <v>100</v>
      </c>
      <c r="G135" s="296">
        <v>82000</v>
      </c>
      <c r="H135" s="296">
        <v>186680</v>
      </c>
      <c r="I135" s="296">
        <f t="shared" si="27"/>
        <v>227.65853658536582</v>
      </c>
      <c r="J135" s="31">
        <f t="shared" si="39"/>
        <v>-104680</v>
      </c>
      <c r="K135" s="24">
        <f t="shared" si="40"/>
        <v>186680</v>
      </c>
      <c r="L135" s="297"/>
      <c r="M135" s="24">
        <f t="shared" si="43"/>
        <v>186680</v>
      </c>
      <c r="N135" s="298"/>
      <c r="O135" s="298"/>
      <c r="P135" s="298"/>
      <c r="Q135" s="299"/>
      <c r="R135" s="299"/>
      <c r="S135" s="299"/>
      <c r="T135" s="299"/>
      <c r="U135" s="299"/>
      <c r="V135" s="299"/>
      <c r="W135" s="299"/>
      <c r="X135" s="300"/>
      <c r="Y135" s="300"/>
      <c r="Z135" s="300"/>
      <c r="AA135" s="300"/>
      <c r="AB135" s="300"/>
      <c r="AC135" s="300"/>
      <c r="AD135" s="300"/>
      <c r="AE135" s="300"/>
      <c r="AF135" s="300"/>
      <c r="AG135" s="300"/>
      <c r="AH135" s="300"/>
      <c r="AI135" s="300"/>
      <c r="AJ135" s="300"/>
      <c r="AK135" s="300"/>
      <c r="AL135" s="300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1"/>
      <c r="BB135" s="301"/>
    </row>
    <row r="136" spans="1:54" s="302" customFormat="1" ht="33.75" customHeight="1" x14ac:dyDescent="0.3">
      <c r="A136" s="402" t="s">
        <v>149</v>
      </c>
      <c r="B136" s="401">
        <v>3460041</v>
      </c>
      <c r="C136" s="403"/>
      <c r="D136" s="296">
        <f t="shared" si="41"/>
        <v>0</v>
      </c>
      <c r="E136" s="296">
        <f t="shared" si="42"/>
        <v>0</v>
      </c>
      <c r="F136" s="85" t="e">
        <f t="shared" si="30"/>
        <v>#DIV/0!</v>
      </c>
      <c r="G136" s="296">
        <v>0</v>
      </c>
      <c r="H136" s="296"/>
      <c r="I136" s="296" t="e">
        <f t="shared" si="27"/>
        <v>#DIV/0!</v>
      </c>
      <c r="J136" s="31"/>
      <c r="K136" s="24"/>
      <c r="L136" s="297"/>
      <c r="M136" s="24"/>
      <c r="N136" s="298"/>
      <c r="O136" s="298"/>
      <c r="P136" s="298"/>
      <c r="Q136" s="299"/>
      <c r="R136" s="299"/>
      <c r="S136" s="299"/>
      <c r="T136" s="299"/>
      <c r="U136" s="299"/>
      <c r="V136" s="299"/>
      <c r="W136" s="299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1"/>
      <c r="BB136" s="301"/>
    </row>
    <row r="137" spans="1:54" s="411" customFormat="1" ht="18.75" x14ac:dyDescent="0.3">
      <c r="A137" s="404" t="s">
        <v>150</v>
      </c>
      <c r="B137" s="405">
        <v>349</v>
      </c>
      <c r="C137" s="406">
        <f>SUM(C138)</f>
        <v>1600</v>
      </c>
      <c r="D137" s="406">
        <f>D138</f>
        <v>1600</v>
      </c>
      <c r="E137" s="406">
        <f>E138</f>
        <v>0</v>
      </c>
      <c r="F137" s="115">
        <f t="shared" si="30"/>
        <v>100</v>
      </c>
      <c r="G137" s="406">
        <f>G138</f>
        <v>1600</v>
      </c>
      <c r="H137" s="406">
        <f>H138</f>
        <v>1600</v>
      </c>
      <c r="I137" s="406">
        <f t="shared" si="27"/>
        <v>100</v>
      </c>
      <c r="J137" s="31">
        <f t="shared" ref="J137:J146" si="44">G137-H137</f>
        <v>0</v>
      </c>
      <c r="K137" s="24">
        <f t="shared" ref="K137:K146" si="45">C137</f>
        <v>1600</v>
      </c>
      <c r="L137" s="407"/>
      <c r="M137" s="24">
        <f t="shared" si="43"/>
        <v>1600</v>
      </c>
      <c r="N137" s="408"/>
      <c r="O137" s="408"/>
      <c r="P137" s="408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Q137" s="409"/>
      <c r="AR137" s="409"/>
      <c r="AS137" s="409"/>
      <c r="AT137" s="409"/>
      <c r="AU137" s="409"/>
      <c r="AV137" s="409"/>
      <c r="AW137" s="409"/>
      <c r="AX137" s="409"/>
      <c r="AY137" s="409"/>
      <c r="AZ137" s="409"/>
      <c r="BA137" s="410"/>
      <c r="BB137" s="410"/>
    </row>
    <row r="138" spans="1:54" s="302" customFormat="1" ht="18.75" x14ac:dyDescent="0.3">
      <c r="A138" s="269" t="s">
        <v>151</v>
      </c>
      <c r="B138" s="337">
        <v>3490003</v>
      </c>
      <c r="C138" s="412">
        <v>1600</v>
      </c>
      <c r="D138" s="296">
        <f>H138</f>
        <v>1600</v>
      </c>
      <c r="E138" s="296">
        <f>C138-D138</f>
        <v>0</v>
      </c>
      <c r="F138" s="85">
        <f t="shared" si="30"/>
        <v>100</v>
      </c>
      <c r="G138" s="296">
        <v>1600</v>
      </c>
      <c r="H138" s="296">
        <v>1600</v>
      </c>
      <c r="I138" s="296">
        <f t="shared" si="27"/>
        <v>100</v>
      </c>
      <c r="J138" s="31">
        <f t="shared" si="44"/>
        <v>0</v>
      </c>
      <c r="K138" s="24">
        <f t="shared" si="45"/>
        <v>1600</v>
      </c>
      <c r="L138" s="297"/>
      <c r="M138" s="24">
        <f t="shared" si="43"/>
        <v>1600</v>
      </c>
      <c r="N138" s="298"/>
      <c r="O138" s="298"/>
      <c r="P138" s="298"/>
      <c r="Q138" s="299"/>
      <c r="R138" s="299"/>
      <c r="S138" s="299"/>
      <c r="T138" s="299"/>
      <c r="U138" s="299"/>
      <c r="V138" s="299"/>
      <c r="W138" s="299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300"/>
      <c r="AQ138" s="300"/>
      <c r="AR138" s="300"/>
      <c r="AS138" s="300"/>
      <c r="AT138" s="300"/>
      <c r="AU138" s="300"/>
      <c r="AV138" s="300"/>
      <c r="AW138" s="300"/>
      <c r="AX138" s="300"/>
      <c r="AY138" s="300"/>
      <c r="AZ138" s="300"/>
      <c r="BA138" s="301"/>
      <c r="BB138" s="301"/>
    </row>
    <row r="139" spans="1:54" s="418" customFormat="1" ht="18.75" x14ac:dyDescent="0.25">
      <c r="A139" s="173" t="s">
        <v>152</v>
      </c>
      <c r="B139" s="413" t="s">
        <v>153</v>
      </c>
      <c r="C139" s="414">
        <f>C140+C149</f>
        <v>199568</v>
      </c>
      <c r="D139" s="414">
        <f>D140+D149</f>
        <v>0</v>
      </c>
      <c r="E139" s="414">
        <f>E140+E149</f>
        <v>199568</v>
      </c>
      <c r="F139" s="175">
        <f t="shared" si="30"/>
        <v>0</v>
      </c>
      <c r="G139" s="414">
        <f>G140+G149</f>
        <v>199568</v>
      </c>
      <c r="H139" s="414">
        <f>H140+H149</f>
        <v>0</v>
      </c>
      <c r="I139" s="414">
        <f t="shared" si="27"/>
        <v>0</v>
      </c>
      <c r="J139" s="31">
        <f t="shared" si="44"/>
        <v>199568</v>
      </c>
      <c r="K139" s="24">
        <f t="shared" si="45"/>
        <v>199568</v>
      </c>
      <c r="L139" s="415"/>
      <c r="M139" s="24">
        <f t="shared" si="43"/>
        <v>199568</v>
      </c>
      <c r="N139" s="416"/>
      <c r="O139" s="416"/>
      <c r="P139" s="416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417"/>
      <c r="BB139" s="417"/>
    </row>
    <row r="140" spans="1:54" s="309" customFormat="1" ht="23.25" customHeight="1" x14ac:dyDescent="0.3">
      <c r="A140" s="283" t="s">
        <v>34</v>
      </c>
      <c r="B140" s="259">
        <v>225</v>
      </c>
      <c r="C140" s="260">
        <f>SUM(C141:C148)</f>
        <v>199568</v>
      </c>
      <c r="D140" s="260">
        <f>SUM(D141:D148)</f>
        <v>0</v>
      </c>
      <c r="E140" s="260">
        <f>SUM(E141:E148)</f>
        <v>199568</v>
      </c>
      <c r="F140" s="115">
        <f t="shared" si="30"/>
        <v>0</v>
      </c>
      <c r="G140" s="260">
        <f>SUM(G141:G148)</f>
        <v>199568</v>
      </c>
      <c r="H140" s="260">
        <f>SUM(H141:H148)</f>
        <v>0</v>
      </c>
      <c r="I140" s="260">
        <f t="shared" si="27"/>
        <v>0</v>
      </c>
      <c r="J140" s="31">
        <f t="shared" si="44"/>
        <v>199568</v>
      </c>
      <c r="K140" s="24">
        <f t="shared" si="45"/>
        <v>199568</v>
      </c>
      <c r="L140" s="306"/>
      <c r="M140" s="24">
        <f t="shared" si="43"/>
        <v>199568</v>
      </c>
      <c r="N140" s="307"/>
      <c r="O140" s="307"/>
      <c r="P140" s="307"/>
      <c r="Q140" s="238"/>
      <c r="R140" s="238"/>
      <c r="S140" s="238"/>
      <c r="T140" s="238"/>
      <c r="U140" s="238"/>
      <c r="V140" s="238"/>
      <c r="W140" s="238"/>
      <c r="X140" s="238"/>
      <c r="Y140" s="238"/>
      <c r="Z140" s="238"/>
      <c r="AA140" s="238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  <c r="AS140" s="238"/>
      <c r="AT140" s="238"/>
      <c r="AU140" s="238"/>
      <c r="AV140" s="238"/>
      <c r="AW140" s="238"/>
      <c r="AX140" s="238"/>
      <c r="AY140" s="238"/>
      <c r="AZ140" s="238"/>
      <c r="BA140" s="308"/>
      <c r="BB140" s="308"/>
    </row>
    <row r="141" spans="1:54" s="399" customFormat="1" ht="18.75" x14ac:dyDescent="0.3">
      <c r="A141" s="419" t="s">
        <v>154</v>
      </c>
      <c r="B141" s="270">
        <v>2250069</v>
      </c>
      <c r="C141" s="420"/>
      <c r="D141" s="221">
        <f t="shared" ref="D141:D148" si="46">H141</f>
        <v>0</v>
      </c>
      <c r="E141" s="221">
        <f t="shared" ref="E141:E148" si="47">C141-D141</f>
        <v>0</v>
      </c>
      <c r="F141" s="85" t="e">
        <f t="shared" si="30"/>
        <v>#DIV/0!</v>
      </c>
      <c r="G141" s="221"/>
      <c r="H141" s="221"/>
      <c r="I141" s="85" t="e">
        <f t="shared" si="27"/>
        <v>#DIV/0!</v>
      </c>
      <c r="J141" s="31">
        <f t="shared" si="44"/>
        <v>0</v>
      </c>
      <c r="K141" s="24">
        <f t="shared" si="45"/>
        <v>0</v>
      </c>
      <c r="L141" s="394"/>
      <c r="M141" s="24">
        <f t="shared" si="43"/>
        <v>0</v>
      </c>
      <c r="N141" s="395"/>
      <c r="O141" s="395"/>
      <c r="P141" s="395"/>
      <c r="Q141" s="396"/>
      <c r="R141" s="396"/>
      <c r="S141" s="396"/>
      <c r="T141" s="396"/>
      <c r="U141" s="396"/>
      <c r="V141" s="396"/>
      <c r="W141" s="396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7"/>
      <c r="AY141" s="397"/>
      <c r="AZ141" s="397"/>
      <c r="BA141" s="398"/>
      <c r="BB141" s="398"/>
    </row>
    <row r="142" spans="1:54" s="399" customFormat="1" ht="18.75" x14ac:dyDescent="0.3">
      <c r="A142" s="421" t="s">
        <v>155</v>
      </c>
      <c r="B142" s="270">
        <v>2250079</v>
      </c>
      <c r="C142" s="422">
        <f>0+199568</f>
        <v>199568</v>
      </c>
      <c r="D142" s="221">
        <f t="shared" si="46"/>
        <v>0</v>
      </c>
      <c r="E142" s="221">
        <f t="shared" si="47"/>
        <v>199568</v>
      </c>
      <c r="F142" s="85">
        <f t="shared" si="30"/>
        <v>0</v>
      </c>
      <c r="G142" s="221">
        <v>199568</v>
      </c>
      <c r="H142" s="221"/>
      <c r="I142" s="85">
        <f t="shared" si="27"/>
        <v>0</v>
      </c>
      <c r="J142" s="31">
        <f t="shared" si="44"/>
        <v>199568</v>
      </c>
      <c r="K142" s="24">
        <f t="shared" si="45"/>
        <v>199568</v>
      </c>
      <c r="L142" s="394"/>
      <c r="M142" s="24">
        <f t="shared" si="43"/>
        <v>199568</v>
      </c>
      <c r="N142" s="395"/>
      <c r="O142" s="395"/>
      <c r="P142" s="395"/>
      <c r="Q142" s="396"/>
      <c r="R142" s="396"/>
      <c r="S142" s="396"/>
      <c r="T142" s="396"/>
      <c r="U142" s="396"/>
      <c r="V142" s="396"/>
      <c r="W142" s="396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7"/>
      <c r="AZ142" s="397"/>
      <c r="BA142" s="398"/>
      <c r="BB142" s="398"/>
    </row>
    <row r="143" spans="1:54" s="399" customFormat="1" ht="18.75" x14ac:dyDescent="0.3">
      <c r="A143" s="419" t="s">
        <v>156</v>
      </c>
      <c r="B143" s="270">
        <v>2250110</v>
      </c>
      <c r="C143" s="420"/>
      <c r="D143" s="221">
        <f t="shared" si="46"/>
        <v>0</v>
      </c>
      <c r="E143" s="221">
        <f t="shared" si="47"/>
        <v>0</v>
      </c>
      <c r="F143" s="85" t="e">
        <f t="shared" si="30"/>
        <v>#DIV/0!</v>
      </c>
      <c r="G143" s="221"/>
      <c r="H143" s="221"/>
      <c r="I143" s="85" t="e">
        <f t="shared" si="27"/>
        <v>#DIV/0!</v>
      </c>
      <c r="J143" s="31">
        <f t="shared" si="44"/>
        <v>0</v>
      </c>
      <c r="K143" s="24">
        <f t="shared" si="45"/>
        <v>0</v>
      </c>
      <c r="L143" s="394"/>
      <c r="M143" s="24">
        <f t="shared" si="43"/>
        <v>0</v>
      </c>
      <c r="N143" s="395"/>
      <c r="O143" s="395"/>
      <c r="P143" s="395"/>
      <c r="Q143" s="396"/>
      <c r="R143" s="396"/>
      <c r="S143" s="396"/>
      <c r="T143" s="396"/>
      <c r="U143" s="396"/>
      <c r="V143" s="396"/>
      <c r="W143" s="396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8"/>
      <c r="BB143" s="398"/>
    </row>
    <row r="144" spans="1:54" s="399" customFormat="1" ht="47.25" x14ac:dyDescent="0.3">
      <c r="A144" s="419" t="s">
        <v>157</v>
      </c>
      <c r="B144" s="270">
        <v>2250127</v>
      </c>
      <c r="C144" s="420"/>
      <c r="D144" s="221">
        <f t="shared" si="46"/>
        <v>0</v>
      </c>
      <c r="E144" s="221">
        <f t="shared" si="47"/>
        <v>0</v>
      </c>
      <c r="F144" s="85" t="e">
        <f t="shared" si="30"/>
        <v>#DIV/0!</v>
      </c>
      <c r="G144" s="221"/>
      <c r="H144" s="221"/>
      <c r="I144" s="85" t="e">
        <f t="shared" si="27"/>
        <v>#DIV/0!</v>
      </c>
      <c r="J144" s="31">
        <f t="shared" si="44"/>
        <v>0</v>
      </c>
      <c r="K144" s="24">
        <f t="shared" si="45"/>
        <v>0</v>
      </c>
      <c r="L144" s="394"/>
      <c r="M144" s="24">
        <f t="shared" si="43"/>
        <v>0</v>
      </c>
      <c r="N144" s="395"/>
      <c r="O144" s="395"/>
      <c r="P144" s="395"/>
      <c r="Q144" s="396"/>
      <c r="R144" s="396"/>
      <c r="S144" s="396"/>
      <c r="T144" s="396"/>
      <c r="U144" s="396"/>
      <c r="V144" s="396"/>
      <c r="W144" s="396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7"/>
      <c r="AZ144" s="397"/>
      <c r="BA144" s="398"/>
      <c r="BB144" s="398"/>
    </row>
    <row r="145" spans="1:54" s="399" customFormat="1" ht="18.75" x14ac:dyDescent="0.3">
      <c r="A145" s="423" t="s">
        <v>158</v>
      </c>
      <c r="B145" s="270">
        <v>2250312</v>
      </c>
      <c r="C145" s="420"/>
      <c r="D145" s="221">
        <f t="shared" si="46"/>
        <v>0</v>
      </c>
      <c r="E145" s="221">
        <f t="shared" si="47"/>
        <v>0</v>
      </c>
      <c r="F145" s="85" t="e">
        <f t="shared" si="30"/>
        <v>#DIV/0!</v>
      </c>
      <c r="G145" s="221"/>
      <c r="H145" s="221"/>
      <c r="I145" s="85" t="e">
        <f t="shared" ref="I145:I208" si="48">H145/G145*100</f>
        <v>#DIV/0!</v>
      </c>
      <c r="J145" s="31">
        <f t="shared" si="44"/>
        <v>0</v>
      </c>
      <c r="K145" s="24">
        <f t="shared" si="45"/>
        <v>0</v>
      </c>
      <c r="L145" s="394"/>
      <c r="M145" s="24">
        <f t="shared" si="43"/>
        <v>0</v>
      </c>
      <c r="N145" s="395"/>
      <c r="O145" s="395"/>
      <c r="P145" s="395"/>
      <c r="Q145" s="396"/>
      <c r="R145" s="396"/>
      <c r="S145" s="396"/>
      <c r="T145" s="396"/>
      <c r="U145" s="396"/>
      <c r="V145" s="396"/>
      <c r="W145" s="396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7"/>
      <c r="AZ145" s="397"/>
      <c r="BA145" s="398"/>
      <c r="BB145" s="398"/>
    </row>
    <row r="146" spans="1:54" s="399" customFormat="1" ht="18.75" x14ac:dyDescent="0.3">
      <c r="A146" s="419" t="s">
        <v>159</v>
      </c>
      <c r="B146" s="270">
        <v>2250184</v>
      </c>
      <c r="C146" s="420"/>
      <c r="D146" s="221">
        <f t="shared" si="46"/>
        <v>0</v>
      </c>
      <c r="E146" s="221">
        <f t="shared" si="47"/>
        <v>0</v>
      </c>
      <c r="F146" s="85" t="e">
        <f t="shared" si="30"/>
        <v>#DIV/0!</v>
      </c>
      <c r="G146" s="221"/>
      <c r="H146" s="221"/>
      <c r="I146" s="85" t="e">
        <f t="shared" si="48"/>
        <v>#DIV/0!</v>
      </c>
      <c r="J146" s="31">
        <f t="shared" si="44"/>
        <v>0</v>
      </c>
      <c r="K146" s="24">
        <f t="shared" si="45"/>
        <v>0</v>
      </c>
      <c r="L146" s="394"/>
      <c r="M146" s="24">
        <f t="shared" si="43"/>
        <v>0</v>
      </c>
      <c r="N146" s="395"/>
      <c r="O146" s="395"/>
      <c r="P146" s="395"/>
      <c r="Q146" s="396"/>
      <c r="R146" s="396"/>
      <c r="S146" s="396"/>
      <c r="T146" s="396"/>
      <c r="U146" s="396"/>
      <c r="V146" s="396"/>
      <c r="W146" s="396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8"/>
      <c r="BB146" s="398"/>
    </row>
    <row r="147" spans="1:54" s="399" customFormat="1" ht="18.75" x14ac:dyDescent="0.3">
      <c r="A147" s="419" t="s">
        <v>160</v>
      </c>
      <c r="B147" s="270">
        <v>2250267</v>
      </c>
      <c r="C147" s="420"/>
      <c r="D147" s="221">
        <f t="shared" si="46"/>
        <v>0</v>
      </c>
      <c r="E147" s="221">
        <f t="shared" si="47"/>
        <v>0</v>
      </c>
      <c r="F147" s="85" t="e">
        <f t="shared" si="30"/>
        <v>#DIV/0!</v>
      </c>
      <c r="G147" s="221"/>
      <c r="H147" s="221"/>
      <c r="I147" s="85" t="e">
        <f t="shared" si="48"/>
        <v>#DIV/0!</v>
      </c>
      <c r="J147" s="31"/>
      <c r="K147" s="24"/>
      <c r="L147" s="394"/>
      <c r="M147" s="24"/>
      <c r="N147" s="395"/>
      <c r="O147" s="395"/>
      <c r="P147" s="395"/>
      <c r="Q147" s="396"/>
      <c r="R147" s="396"/>
      <c r="S147" s="396"/>
      <c r="T147" s="396"/>
      <c r="U147" s="396"/>
      <c r="V147" s="396"/>
      <c r="W147" s="396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7"/>
      <c r="AY147" s="397"/>
      <c r="AZ147" s="397"/>
      <c r="BA147" s="398"/>
      <c r="BB147" s="398"/>
    </row>
    <row r="148" spans="1:54" s="399" customFormat="1" ht="32.25" customHeight="1" x14ac:dyDescent="0.3">
      <c r="A148" s="344" t="s">
        <v>161</v>
      </c>
      <c r="B148" s="305">
        <v>2250467</v>
      </c>
      <c r="C148" s="420"/>
      <c r="D148" s="221">
        <f t="shared" si="46"/>
        <v>0</v>
      </c>
      <c r="E148" s="221">
        <f t="shared" si="47"/>
        <v>0</v>
      </c>
      <c r="F148" s="85" t="e">
        <f t="shared" si="30"/>
        <v>#DIV/0!</v>
      </c>
      <c r="G148" s="221"/>
      <c r="H148" s="221"/>
      <c r="I148" s="85" t="e">
        <f t="shared" si="48"/>
        <v>#DIV/0!</v>
      </c>
      <c r="J148" s="31">
        <f t="shared" ref="J148:J155" si="49">G148-H148</f>
        <v>0</v>
      </c>
      <c r="K148" s="24">
        <f t="shared" ref="K148:K155" si="50">C148</f>
        <v>0</v>
      </c>
      <c r="L148" s="394"/>
      <c r="M148" s="24">
        <f t="shared" si="43"/>
        <v>0</v>
      </c>
      <c r="N148" s="395"/>
      <c r="O148" s="395"/>
      <c r="P148" s="395"/>
      <c r="Q148" s="396"/>
      <c r="R148" s="396"/>
      <c r="S148" s="396"/>
      <c r="T148" s="396"/>
      <c r="U148" s="396"/>
      <c r="V148" s="396"/>
      <c r="W148" s="396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7"/>
      <c r="AY148" s="397"/>
      <c r="AZ148" s="397"/>
      <c r="BA148" s="398"/>
      <c r="BB148" s="398"/>
    </row>
    <row r="149" spans="1:54" s="428" customFormat="1" ht="32.25" customHeight="1" x14ac:dyDescent="0.3">
      <c r="A149" s="283" t="s">
        <v>100</v>
      </c>
      <c r="B149" s="259">
        <v>226</v>
      </c>
      <c r="C149" s="406">
        <f>C150</f>
        <v>0</v>
      </c>
      <c r="D149" s="406">
        <f>D150</f>
        <v>0</v>
      </c>
      <c r="E149" s="406">
        <f>E150</f>
        <v>0</v>
      </c>
      <c r="F149" s="115" t="e">
        <f t="shared" ref="F149:F223" si="51">D149/C149*100</f>
        <v>#DIV/0!</v>
      </c>
      <c r="G149" s="406">
        <f>G150</f>
        <v>0</v>
      </c>
      <c r="H149" s="406">
        <f>H150</f>
        <v>0</v>
      </c>
      <c r="I149" s="406" t="e">
        <f t="shared" si="48"/>
        <v>#DIV/0!</v>
      </c>
      <c r="J149" s="31">
        <f t="shared" si="49"/>
        <v>0</v>
      </c>
      <c r="K149" s="24">
        <f t="shared" si="50"/>
        <v>0</v>
      </c>
      <c r="L149" s="424"/>
      <c r="M149" s="24">
        <f t="shared" si="43"/>
        <v>0</v>
      </c>
      <c r="N149" s="425"/>
      <c r="O149" s="425"/>
      <c r="P149" s="425"/>
      <c r="Q149" s="409"/>
      <c r="R149" s="409"/>
      <c r="S149" s="409"/>
      <c r="T149" s="409"/>
      <c r="U149" s="409"/>
      <c r="V149" s="409"/>
      <c r="W149" s="409"/>
      <c r="X149" s="426"/>
      <c r="Y149" s="426"/>
      <c r="Z149" s="426"/>
      <c r="AA149" s="426"/>
      <c r="AB149" s="426"/>
      <c r="AC149" s="426"/>
      <c r="AD149" s="426"/>
      <c r="AE149" s="426"/>
      <c r="AF149" s="426"/>
      <c r="AG149" s="426"/>
      <c r="AH149" s="426"/>
      <c r="AI149" s="426"/>
      <c r="AJ149" s="426"/>
      <c r="AK149" s="426"/>
      <c r="AL149" s="426"/>
      <c r="AM149" s="426"/>
      <c r="AN149" s="426"/>
      <c r="AO149" s="426"/>
      <c r="AP149" s="426"/>
      <c r="AQ149" s="426"/>
      <c r="AR149" s="426"/>
      <c r="AS149" s="426"/>
      <c r="AT149" s="426"/>
      <c r="AU149" s="426"/>
      <c r="AV149" s="426"/>
      <c r="AW149" s="426"/>
      <c r="AX149" s="426"/>
      <c r="AY149" s="426"/>
      <c r="AZ149" s="426"/>
      <c r="BA149" s="427"/>
      <c r="BB149" s="427"/>
    </row>
    <row r="150" spans="1:54" s="399" customFormat="1" ht="32.25" customHeight="1" x14ac:dyDescent="0.3">
      <c r="A150" s="344" t="s">
        <v>162</v>
      </c>
      <c r="B150" s="305">
        <v>2260435</v>
      </c>
      <c r="C150" s="420"/>
      <c r="D150" s="221">
        <f>H150</f>
        <v>0</v>
      </c>
      <c r="E150" s="221">
        <f>C150-D150</f>
        <v>0</v>
      </c>
      <c r="F150" s="85" t="e">
        <f t="shared" si="51"/>
        <v>#DIV/0!</v>
      </c>
      <c r="G150" s="221"/>
      <c r="H150" s="221"/>
      <c r="I150" s="85" t="e">
        <f t="shared" si="48"/>
        <v>#DIV/0!</v>
      </c>
      <c r="J150" s="31">
        <f t="shared" si="49"/>
        <v>0</v>
      </c>
      <c r="K150" s="24">
        <f t="shared" si="50"/>
        <v>0</v>
      </c>
      <c r="L150" s="394"/>
      <c r="M150" s="24">
        <f t="shared" si="43"/>
        <v>0</v>
      </c>
      <c r="N150" s="395"/>
      <c r="O150" s="395"/>
      <c r="P150" s="395"/>
      <c r="Q150" s="396"/>
      <c r="R150" s="396"/>
      <c r="S150" s="396"/>
      <c r="T150" s="396"/>
      <c r="U150" s="396"/>
      <c r="V150" s="396"/>
      <c r="W150" s="396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  <c r="AO150" s="397"/>
      <c r="AP150" s="397"/>
      <c r="AQ150" s="397"/>
      <c r="AR150" s="397"/>
      <c r="AS150" s="397"/>
      <c r="AT150" s="397"/>
      <c r="AU150" s="397"/>
      <c r="AV150" s="397"/>
      <c r="AW150" s="397"/>
      <c r="AX150" s="397"/>
      <c r="AY150" s="397"/>
      <c r="AZ150" s="397"/>
      <c r="BA150" s="398"/>
      <c r="BB150" s="398"/>
    </row>
    <row r="151" spans="1:54" s="418" customFormat="1" ht="18.75" x14ac:dyDescent="0.25">
      <c r="A151" s="173" t="s">
        <v>163</v>
      </c>
      <c r="B151" s="429" t="s">
        <v>164</v>
      </c>
      <c r="C151" s="430">
        <f>C152+C159+C163</f>
        <v>99332</v>
      </c>
      <c r="D151" s="430">
        <f>D152+D159+D163</f>
        <v>72236.28</v>
      </c>
      <c r="E151" s="430">
        <f>E152+E159+E163</f>
        <v>27095.72</v>
      </c>
      <c r="F151" s="175">
        <f t="shared" si="51"/>
        <v>72.722063383401121</v>
      </c>
      <c r="G151" s="430">
        <f>G152+G159+G163</f>
        <v>72237</v>
      </c>
      <c r="H151" s="430">
        <f>H152+H159+H163</f>
        <v>72236.28</v>
      </c>
      <c r="I151" s="430">
        <f t="shared" si="48"/>
        <v>99.999003280867143</v>
      </c>
      <c r="J151" s="31">
        <f t="shared" si="49"/>
        <v>0.72000000000116415</v>
      </c>
      <c r="K151" s="24">
        <f t="shared" si="50"/>
        <v>99332</v>
      </c>
      <c r="L151" s="431"/>
      <c r="M151" s="24">
        <f t="shared" si="43"/>
        <v>99332</v>
      </c>
      <c r="N151" s="432"/>
      <c r="O151" s="432"/>
      <c r="P151" s="432"/>
      <c r="Q151" s="238"/>
      <c r="R151" s="238"/>
      <c r="S151" s="238"/>
      <c r="T151" s="238"/>
      <c r="U151" s="238"/>
      <c r="V151" s="238"/>
      <c r="W151" s="238"/>
      <c r="X151" s="238"/>
      <c r="Y151" s="238"/>
      <c r="Z151" s="238"/>
      <c r="AA151" s="238"/>
      <c r="AB151" s="238"/>
      <c r="AC151" s="238"/>
      <c r="AD151" s="238"/>
      <c r="AE151" s="238"/>
      <c r="AF151" s="238"/>
      <c r="AG151" s="238"/>
      <c r="AH151" s="238"/>
      <c r="AI151" s="238"/>
      <c r="AJ151" s="238"/>
      <c r="AK151" s="238"/>
      <c r="AL151" s="238"/>
      <c r="AM151" s="238"/>
      <c r="AN151" s="238"/>
      <c r="AO151" s="238"/>
      <c r="AP151" s="238"/>
      <c r="AQ151" s="238"/>
      <c r="AR151" s="238"/>
      <c r="AS151" s="238"/>
      <c r="AT151" s="238"/>
      <c r="AU151" s="238"/>
      <c r="AV151" s="238"/>
      <c r="AW151" s="238"/>
      <c r="AX151" s="238"/>
      <c r="AY151" s="238"/>
      <c r="AZ151" s="238"/>
      <c r="BA151" s="417"/>
      <c r="BB151" s="417"/>
    </row>
    <row r="152" spans="1:54" s="438" customFormat="1" ht="21" customHeight="1" x14ac:dyDescent="0.25">
      <c r="A152" s="283" t="s">
        <v>34</v>
      </c>
      <c r="B152" s="433">
        <v>225</v>
      </c>
      <c r="C152" s="260">
        <f t="shared" ref="C152:H152" si="52">SUM(C153:C158)</f>
        <v>69966</v>
      </c>
      <c r="D152" s="260">
        <f>SUM(D153:D158)</f>
        <v>49742.28</v>
      </c>
      <c r="E152" s="260">
        <f t="shared" si="52"/>
        <v>20223.72</v>
      </c>
      <c r="F152" s="115">
        <f t="shared" si="51"/>
        <v>71.094931824028819</v>
      </c>
      <c r="G152" s="260">
        <f t="shared" si="52"/>
        <v>49743</v>
      </c>
      <c r="H152" s="260">
        <f t="shared" si="52"/>
        <v>49742.28</v>
      </c>
      <c r="I152" s="260">
        <f t="shared" si="48"/>
        <v>99.998552560159212</v>
      </c>
      <c r="J152" s="31">
        <f t="shared" si="49"/>
        <v>0.72000000000116415</v>
      </c>
      <c r="K152" s="24">
        <f t="shared" si="50"/>
        <v>69966</v>
      </c>
      <c r="L152" s="434"/>
      <c r="M152" s="24">
        <f t="shared" si="43"/>
        <v>69966</v>
      </c>
      <c r="N152" s="435"/>
      <c r="O152" s="435"/>
      <c r="P152" s="435"/>
      <c r="Q152" s="436"/>
      <c r="R152" s="436"/>
      <c r="S152" s="436"/>
      <c r="T152" s="436"/>
      <c r="U152" s="436"/>
      <c r="V152" s="436"/>
      <c r="W152" s="436"/>
      <c r="X152" s="436"/>
      <c r="Y152" s="436"/>
      <c r="Z152" s="436"/>
      <c r="AA152" s="436"/>
      <c r="AB152" s="436"/>
      <c r="AC152" s="436"/>
      <c r="AD152" s="436"/>
      <c r="AE152" s="436"/>
      <c r="AF152" s="436"/>
      <c r="AG152" s="436"/>
      <c r="AH152" s="436"/>
      <c r="AI152" s="436"/>
      <c r="AJ152" s="436"/>
      <c r="AK152" s="436"/>
      <c r="AL152" s="436"/>
      <c r="AM152" s="436"/>
      <c r="AN152" s="436"/>
      <c r="AO152" s="436"/>
      <c r="AP152" s="436"/>
      <c r="AQ152" s="436"/>
      <c r="AR152" s="436"/>
      <c r="AS152" s="436"/>
      <c r="AT152" s="436"/>
      <c r="AU152" s="436"/>
      <c r="AV152" s="436"/>
      <c r="AW152" s="436"/>
      <c r="AX152" s="436"/>
      <c r="AY152" s="436"/>
      <c r="AZ152" s="436"/>
      <c r="BA152" s="437"/>
      <c r="BB152" s="437"/>
    </row>
    <row r="153" spans="1:54" s="289" customFormat="1" ht="18.75" x14ac:dyDescent="0.3">
      <c r="A153" s="312" t="s">
        <v>165</v>
      </c>
      <c r="B153" s="270">
        <v>2250011</v>
      </c>
      <c r="C153" s="412">
        <v>9295</v>
      </c>
      <c r="D153" s="235">
        <f>H153</f>
        <v>9295</v>
      </c>
      <c r="E153" s="221">
        <f>C153-D153</f>
        <v>0</v>
      </c>
      <c r="F153" s="85">
        <f t="shared" si="51"/>
        <v>100</v>
      </c>
      <c r="G153" s="235">
        <v>9295</v>
      </c>
      <c r="H153" s="235">
        <v>9295</v>
      </c>
      <c r="I153" s="235">
        <f t="shared" si="48"/>
        <v>100</v>
      </c>
      <c r="J153" s="31">
        <f t="shared" si="49"/>
        <v>0</v>
      </c>
      <c r="K153" s="24">
        <f t="shared" si="50"/>
        <v>9295</v>
      </c>
      <c r="L153" s="272"/>
      <c r="M153" s="24">
        <f t="shared" si="43"/>
        <v>9295</v>
      </c>
      <c r="N153" s="273"/>
      <c r="O153" s="273"/>
      <c r="P153" s="273"/>
      <c r="Q153" s="274"/>
      <c r="R153" s="274"/>
      <c r="S153" s="274"/>
      <c r="T153" s="274"/>
      <c r="U153" s="274"/>
      <c r="V153" s="274"/>
      <c r="W153" s="274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287"/>
      <c r="AT153" s="287"/>
      <c r="AU153" s="287"/>
      <c r="AV153" s="287"/>
      <c r="AW153" s="287"/>
      <c r="AX153" s="287"/>
      <c r="AY153" s="287"/>
      <c r="AZ153" s="287"/>
      <c r="BA153" s="288"/>
      <c r="BB153" s="288"/>
    </row>
    <row r="154" spans="1:54" s="302" customFormat="1" ht="18.75" x14ac:dyDescent="0.3">
      <c r="A154" s="312" t="s">
        <v>166</v>
      </c>
      <c r="B154" s="316">
        <v>2250103</v>
      </c>
      <c r="C154" s="412"/>
      <c r="D154" s="235">
        <f t="shared" ref="D154:D158" si="53">H154</f>
        <v>0</v>
      </c>
      <c r="E154" s="221">
        <f t="shared" ref="E154:E158" si="54">C154-D154</f>
        <v>0</v>
      </c>
      <c r="F154" s="85" t="e">
        <f t="shared" si="51"/>
        <v>#DIV/0!</v>
      </c>
      <c r="G154" s="296">
        <v>0</v>
      </c>
      <c r="H154" s="296"/>
      <c r="I154" s="235" t="e">
        <f t="shared" si="48"/>
        <v>#DIV/0!</v>
      </c>
      <c r="J154" s="31">
        <f t="shared" si="49"/>
        <v>0</v>
      </c>
      <c r="K154" s="24">
        <f t="shared" si="50"/>
        <v>0</v>
      </c>
      <c r="L154" s="297"/>
      <c r="M154" s="24">
        <f t="shared" si="43"/>
        <v>0</v>
      </c>
      <c r="N154" s="298"/>
      <c r="O154" s="298"/>
      <c r="P154" s="298"/>
      <c r="Q154" s="299"/>
      <c r="R154" s="299"/>
      <c r="S154" s="299"/>
      <c r="T154" s="299"/>
      <c r="U154" s="299"/>
      <c r="V154" s="299"/>
      <c r="W154" s="299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300"/>
      <c r="AM154" s="300"/>
      <c r="AN154" s="300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 s="300"/>
      <c r="AY154" s="300"/>
      <c r="AZ154" s="300"/>
      <c r="BA154" s="301"/>
      <c r="BB154" s="301"/>
    </row>
    <row r="155" spans="1:54" s="302" customFormat="1" ht="18.75" x14ac:dyDescent="0.3">
      <c r="A155" s="269" t="s">
        <v>167</v>
      </c>
      <c r="B155" s="316">
        <v>2250105</v>
      </c>
      <c r="C155" s="439"/>
      <c r="D155" s="235">
        <f t="shared" si="53"/>
        <v>0</v>
      </c>
      <c r="E155" s="221">
        <f t="shared" si="54"/>
        <v>0</v>
      </c>
      <c r="F155" s="85" t="e">
        <f t="shared" si="51"/>
        <v>#DIV/0!</v>
      </c>
      <c r="G155" s="296">
        <v>0</v>
      </c>
      <c r="H155" s="296"/>
      <c r="I155" s="235" t="e">
        <f t="shared" si="48"/>
        <v>#DIV/0!</v>
      </c>
      <c r="J155" s="31">
        <f t="shared" si="49"/>
        <v>0</v>
      </c>
      <c r="K155" s="24">
        <f t="shared" si="50"/>
        <v>0</v>
      </c>
      <c r="L155" s="297"/>
      <c r="M155" s="24">
        <f t="shared" si="43"/>
        <v>0</v>
      </c>
      <c r="N155" s="298"/>
      <c r="O155" s="298"/>
      <c r="P155" s="298"/>
      <c r="Q155" s="299"/>
      <c r="R155" s="299"/>
      <c r="S155" s="299"/>
      <c r="T155" s="299"/>
      <c r="U155" s="299"/>
      <c r="V155" s="299"/>
      <c r="W155" s="299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300"/>
      <c r="AU155" s="300"/>
      <c r="AV155" s="300"/>
      <c r="AW155" s="300"/>
      <c r="AX155" s="300"/>
      <c r="AY155" s="300"/>
      <c r="AZ155" s="300"/>
      <c r="BA155" s="301"/>
      <c r="BB155" s="301"/>
    </row>
    <row r="156" spans="1:54" s="302" customFormat="1" ht="31.5" x14ac:dyDescent="0.3">
      <c r="A156" s="269" t="s">
        <v>113</v>
      </c>
      <c r="B156" s="316">
        <v>2250106</v>
      </c>
      <c r="C156" s="439"/>
      <c r="D156" s="235">
        <f t="shared" si="53"/>
        <v>0</v>
      </c>
      <c r="E156" s="221">
        <f t="shared" si="54"/>
        <v>0</v>
      </c>
      <c r="F156" s="85" t="e">
        <f t="shared" si="51"/>
        <v>#DIV/0!</v>
      </c>
      <c r="G156" s="296">
        <v>0</v>
      </c>
      <c r="H156" s="296"/>
      <c r="I156" s="235" t="e">
        <f t="shared" si="48"/>
        <v>#DIV/0!</v>
      </c>
      <c r="J156" s="31"/>
      <c r="K156" s="24"/>
      <c r="L156" s="297"/>
      <c r="M156" s="24"/>
      <c r="N156" s="298"/>
      <c r="O156" s="298"/>
      <c r="P156" s="298"/>
      <c r="Q156" s="299"/>
      <c r="R156" s="299"/>
      <c r="S156" s="299"/>
      <c r="T156" s="299"/>
      <c r="U156" s="299"/>
      <c r="V156" s="299"/>
      <c r="W156" s="299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300"/>
      <c r="AU156" s="300"/>
      <c r="AV156" s="300"/>
      <c r="AW156" s="300"/>
      <c r="AX156" s="300"/>
      <c r="AY156" s="300"/>
      <c r="AZ156" s="300"/>
      <c r="BA156" s="301"/>
      <c r="BB156" s="301"/>
    </row>
    <row r="157" spans="1:54" s="399" customFormat="1" ht="18.75" x14ac:dyDescent="0.3">
      <c r="A157" s="269" t="s">
        <v>168</v>
      </c>
      <c r="B157" s="316">
        <v>2250124</v>
      </c>
      <c r="C157" s="412">
        <v>60671</v>
      </c>
      <c r="D157" s="235">
        <f t="shared" si="53"/>
        <v>40447.279999999999</v>
      </c>
      <c r="E157" s="221">
        <f t="shared" si="54"/>
        <v>20223.72</v>
      </c>
      <c r="F157" s="85">
        <f t="shared" si="51"/>
        <v>66.666578760857746</v>
      </c>
      <c r="G157" s="221">
        <v>40448</v>
      </c>
      <c r="H157" s="221">
        <v>40447.279999999999</v>
      </c>
      <c r="I157" s="235">
        <f t="shared" si="48"/>
        <v>99.99821993670885</v>
      </c>
      <c r="J157" s="31">
        <f t="shared" ref="J157:J169" si="55">G157-H157</f>
        <v>0.72000000000116415</v>
      </c>
      <c r="K157" s="24">
        <f t="shared" ref="K157:K169" si="56">C157</f>
        <v>60671</v>
      </c>
      <c r="L157" s="394"/>
      <c r="M157" s="24">
        <f t="shared" si="43"/>
        <v>60671</v>
      </c>
      <c r="N157" s="395"/>
      <c r="O157" s="395"/>
      <c r="P157" s="395"/>
      <c r="Q157" s="396"/>
      <c r="R157" s="396"/>
      <c r="S157" s="396"/>
      <c r="T157" s="396"/>
      <c r="U157" s="396"/>
      <c r="V157" s="396"/>
      <c r="W157" s="396"/>
      <c r="X157" s="397"/>
      <c r="Y157" s="397"/>
      <c r="Z157" s="397"/>
      <c r="AA157" s="397"/>
      <c r="AB157" s="397"/>
      <c r="AC157" s="397"/>
      <c r="AD157" s="397"/>
      <c r="AE157" s="397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397"/>
      <c r="AP157" s="397"/>
      <c r="AQ157" s="397"/>
      <c r="AR157" s="397"/>
      <c r="AS157" s="397"/>
      <c r="AT157" s="397"/>
      <c r="AU157" s="397"/>
      <c r="AV157" s="397"/>
      <c r="AW157" s="397"/>
      <c r="AX157" s="397"/>
      <c r="AY157" s="397"/>
      <c r="AZ157" s="397"/>
      <c r="BA157" s="398"/>
      <c r="BB157" s="398"/>
    </row>
    <row r="158" spans="1:54" s="399" customFormat="1" ht="31.5" x14ac:dyDescent="0.3">
      <c r="A158" s="269" t="s">
        <v>169</v>
      </c>
      <c r="B158" s="316">
        <v>2250194</v>
      </c>
      <c r="C158" s="439">
        <v>0</v>
      </c>
      <c r="D158" s="235">
        <f t="shared" si="53"/>
        <v>0</v>
      </c>
      <c r="E158" s="221">
        <f t="shared" si="54"/>
        <v>0</v>
      </c>
      <c r="F158" s="85" t="e">
        <f t="shared" si="51"/>
        <v>#DIV/0!</v>
      </c>
      <c r="G158" s="221">
        <v>0</v>
      </c>
      <c r="H158" s="221"/>
      <c r="I158" s="235" t="e">
        <f t="shared" si="48"/>
        <v>#DIV/0!</v>
      </c>
      <c r="J158" s="31">
        <f t="shared" si="55"/>
        <v>0</v>
      </c>
      <c r="K158" s="24">
        <f t="shared" si="56"/>
        <v>0</v>
      </c>
      <c r="L158" s="394"/>
      <c r="M158" s="24">
        <f t="shared" si="43"/>
        <v>0</v>
      </c>
      <c r="N158" s="395"/>
      <c r="O158" s="395"/>
      <c r="P158" s="395"/>
      <c r="Q158" s="396"/>
      <c r="R158" s="396"/>
      <c r="S158" s="396"/>
      <c r="T158" s="396"/>
      <c r="U158" s="396"/>
      <c r="V158" s="396"/>
      <c r="W158" s="396"/>
      <c r="X158" s="397"/>
      <c r="Y158" s="397"/>
      <c r="Z158" s="397"/>
      <c r="AA158" s="397"/>
      <c r="AB158" s="397"/>
      <c r="AC158" s="397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8"/>
      <c r="BB158" s="398"/>
    </row>
    <row r="159" spans="1:54" s="444" customFormat="1" ht="21.75" customHeight="1" x14ac:dyDescent="0.3">
      <c r="A159" s="258" t="s">
        <v>36</v>
      </c>
      <c r="B159" s="440">
        <v>226</v>
      </c>
      <c r="C159" s="260">
        <f>SUM(C160:C162)</f>
        <v>20616</v>
      </c>
      <c r="D159" s="260">
        <f>SUM(D160:D162)</f>
        <v>13744</v>
      </c>
      <c r="E159" s="260">
        <f>SUM(E160:E162)</f>
        <v>6872</v>
      </c>
      <c r="F159" s="115">
        <f t="shared" si="51"/>
        <v>66.666666666666657</v>
      </c>
      <c r="G159" s="260">
        <f>SUM(G160:G162)</f>
        <v>13744</v>
      </c>
      <c r="H159" s="260">
        <f>SUM(H160:H162)</f>
        <v>13744</v>
      </c>
      <c r="I159" s="260">
        <f t="shared" si="48"/>
        <v>100</v>
      </c>
      <c r="J159" s="31">
        <f t="shared" si="55"/>
        <v>0</v>
      </c>
      <c r="K159" s="24">
        <f t="shared" si="56"/>
        <v>20616</v>
      </c>
      <c r="L159" s="441"/>
      <c r="M159" s="24">
        <f t="shared" si="43"/>
        <v>20616</v>
      </c>
      <c r="N159" s="442"/>
      <c r="O159" s="442"/>
      <c r="P159" s="442"/>
      <c r="Q159" s="380"/>
      <c r="R159" s="380"/>
      <c r="S159" s="380"/>
      <c r="T159" s="380"/>
      <c r="U159" s="380"/>
      <c r="V159" s="380"/>
      <c r="W159" s="380"/>
      <c r="X159" s="380"/>
      <c r="Y159" s="380"/>
      <c r="Z159" s="380"/>
      <c r="AA159" s="380"/>
      <c r="AB159" s="380"/>
      <c r="AC159" s="380"/>
      <c r="AD159" s="380"/>
      <c r="AE159" s="380"/>
      <c r="AF159" s="380"/>
      <c r="AG159" s="380"/>
      <c r="AH159" s="380"/>
      <c r="AI159" s="380"/>
      <c r="AJ159" s="380"/>
      <c r="AK159" s="380"/>
      <c r="AL159" s="380"/>
      <c r="AM159" s="380"/>
      <c r="AN159" s="380"/>
      <c r="AO159" s="380"/>
      <c r="AP159" s="380"/>
      <c r="AQ159" s="380"/>
      <c r="AR159" s="380"/>
      <c r="AS159" s="380"/>
      <c r="AT159" s="380"/>
      <c r="AU159" s="380"/>
      <c r="AV159" s="380"/>
      <c r="AW159" s="380"/>
      <c r="AX159" s="380"/>
      <c r="AY159" s="380"/>
      <c r="AZ159" s="380"/>
      <c r="BA159" s="443"/>
      <c r="BB159" s="443"/>
    </row>
    <row r="160" spans="1:54" s="399" customFormat="1" ht="18.75" x14ac:dyDescent="0.3">
      <c r="A160" s="445" t="s">
        <v>170</v>
      </c>
      <c r="B160" s="311">
        <v>2260094</v>
      </c>
      <c r="C160" s="439"/>
      <c r="D160" s="221">
        <f>H160</f>
        <v>0</v>
      </c>
      <c r="E160" s="221">
        <f t="shared" ref="E160:E162" si="57">C160-D160</f>
        <v>0</v>
      </c>
      <c r="F160" s="85" t="e">
        <f t="shared" si="51"/>
        <v>#DIV/0!</v>
      </c>
      <c r="G160" s="221">
        <v>0</v>
      </c>
      <c r="H160" s="221"/>
      <c r="I160" s="221" t="e">
        <f t="shared" si="48"/>
        <v>#DIV/0!</v>
      </c>
      <c r="J160" s="31">
        <f t="shared" si="55"/>
        <v>0</v>
      </c>
      <c r="K160" s="24">
        <f t="shared" si="56"/>
        <v>0</v>
      </c>
      <c r="L160" s="394"/>
      <c r="M160" s="24">
        <f t="shared" si="43"/>
        <v>0</v>
      </c>
      <c r="N160" s="395"/>
      <c r="O160" s="395"/>
      <c r="P160" s="395"/>
      <c r="Q160" s="396"/>
      <c r="R160" s="396"/>
      <c r="S160" s="396"/>
      <c r="T160" s="396"/>
      <c r="U160" s="396"/>
      <c r="V160" s="396"/>
      <c r="W160" s="396"/>
      <c r="X160" s="397"/>
      <c r="Y160" s="397"/>
      <c r="Z160" s="397"/>
      <c r="AA160" s="397"/>
      <c r="AB160" s="397"/>
      <c r="AC160" s="397"/>
      <c r="AD160" s="397"/>
      <c r="AE160" s="397"/>
      <c r="AF160" s="397"/>
      <c r="AG160" s="397"/>
      <c r="AH160" s="397"/>
      <c r="AI160" s="397"/>
      <c r="AJ160" s="397"/>
      <c r="AK160" s="397"/>
      <c r="AL160" s="397"/>
      <c r="AM160" s="397"/>
      <c r="AN160" s="397"/>
      <c r="AO160" s="397"/>
      <c r="AP160" s="397"/>
      <c r="AQ160" s="397"/>
      <c r="AR160" s="397"/>
      <c r="AS160" s="397"/>
      <c r="AT160" s="397"/>
      <c r="AU160" s="397"/>
      <c r="AV160" s="397"/>
      <c r="AW160" s="397"/>
      <c r="AX160" s="397"/>
      <c r="AY160" s="397"/>
      <c r="AZ160" s="397"/>
      <c r="BA160" s="398"/>
      <c r="BB160" s="398"/>
    </row>
    <row r="161" spans="1:54" s="399" customFormat="1" ht="21" customHeight="1" x14ac:dyDescent="0.3">
      <c r="A161" s="446" t="s">
        <v>171</v>
      </c>
      <c r="B161" s="337">
        <v>2260101</v>
      </c>
      <c r="C161" s="439">
        <v>20616</v>
      </c>
      <c r="D161" s="221">
        <f>H161</f>
        <v>13744</v>
      </c>
      <c r="E161" s="221">
        <f t="shared" si="57"/>
        <v>6872</v>
      </c>
      <c r="F161" s="85">
        <f t="shared" si="51"/>
        <v>66.666666666666657</v>
      </c>
      <c r="G161" s="221">
        <v>13744</v>
      </c>
      <c r="H161" s="221">
        <v>13744</v>
      </c>
      <c r="I161" s="221">
        <f t="shared" si="48"/>
        <v>100</v>
      </c>
      <c r="J161" s="31">
        <f t="shared" si="55"/>
        <v>0</v>
      </c>
      <c r="K161" s="24">
        <f t="shared" si="56"/>
        <v>20616</v>
      </c>
      <c r="L161" s="394"/>
      <c r="M161" s="24">
        <f t="shared" si="43"/>
        <v>20616</v>
      </c>
      <c r="N161" s="395"/>
      <c r="O161" s="395"/>
      <c r="P161" s="395"/>
      <c r="Q161" s="396"/>
      <c r="R161" s="396"/>
      <c r="S161" s="396"/>
      <c r="T161" s="396"/>
      <c r="U161" s="396"/>
      <c r="V161" s="396"/>
      <c r="W161" s="396"/>
      <c r="X161" s="397"/>
      <c r="Y161" s="397"/>
      <c r="Z161" s="397"/>
      <c r="AA161" s="397"/>
      <c r="AB161" s="397"/>
      <c r="AC161" s="397"/>
      <c r="AD161" s="397"/>
      <c r="AE161" s="397"/>
      <c r="AF161" s="397"/>
      <c r="AG161" s="397"/>
      <c r="AH161" s="397"/>
      <c r="AI161" s="397"/>
      <c r="AJ161" s="397"/>
      <c r="AK161" s="397"/>
      <c r="AL161" s="397"/>
      <c r="AM161" s="397"/>
      <c r="AN161" s="397"/>
      <c r="AO161" s="397"/>
      <c r="AP161" s="397"/>
      <c r="AQ161" s="397"/>
      <c r="AR161" s="397"/>
      <c r="AS161" s="397"/>
      <c r="AT161" s="397"/>
      <c r="AU161" s="397"/>
      <c r="AV161" s="397"/>
      <c r="AW161" s="397"/>
      <c r="AX161" s="397"/>
      <c r="AY161" s="397"/>
      <c r="AZ161" s="397"/>
      <c r="BA161" s="398"/>
      <c r="BB161" s="398"/>
    </row>
    <row r="162" spans="1:54" s="399" customFormat="1" ht="31.5" x14ac:dyDescent="0.3">
      <c r="A162" s="447" t="s">
        <v>172</v>
      </c>
      <c r="B162" s="311">
        <v>2260204</v>
      </c>
      <c r="C162" s="439"/>
      <c r="D162" s="221">
        <f>H162</f>
        <v>0</v>
      </c>
      <c r="E162" s="221">
        <f t="shared" si="57"/>
        <v>0</v>
      </c>
      <c r="F162" s="85" t="e">
        <f t="shared" si="51"/>
        <v>#DIV/0!</v>
      </c>
      <c r="G162" s="221">
        <v>0</v>
      </c>
      <c r="H162" s="221"/>
      <c r="I162" s="221" t="e">
        <f t="shared" si="48"/>
        <v>#DIV/0!</v>
      </c>
      <c r="J162" s="31">
        <f t="shared" si="55"/>
        <v>0</v>
      </c>
      <c r="K162" s="24">
        <f t="shared" si="56"/>
        <v>0</v>
      </c>
      <c r="L162" s="394"/>
      <c r="M162" s="24">
        <f t="shared" si="43"/>
        <v>0</v>
      </c>
      <c r="N162" s="395"/>
      <c r="O162" s="395"/>
      <c r="P162" s="395"/>
      <c r="Q162" s="396"/>
      <c r="R162" s="396"/>
      <c r="S162" s="396"/>
      <c r="T162" s="396"/>
      <c r="U162" s="396"/>
      <c r="V162" s="396"/>
      <c r="W162" s="396"/>
      <c r="X162" s="397"/>
      <c r="Y162" s="397"/>
      <c r="Z162" s="397"/>
      <c r="AA162" s="397"/>
      <c r="AB162" s="397"/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397"/>
      <c r="AP162" s="397"/>
      <c r="AQ162" s="397"/>
      <c r="AR162" s="397"/>
      <c r="AS162" s="397"/>
      <c r="AT162" s="397"/>
      <c r="AU162" s="397"/>
      <c r="AV162" s="397"/>
      <c r="AW162" s="397"/>
      <c r="AX162" s="397"/>
      <c r="AY162" s="397"/>
      <c r="AZ162" s="397"/>
      <c r="BA162" s="398"/>
      <c r="BB162" s="398"/>
    </row>
    <row r="163" spans="1:54" s="363" customFormat="1" ht="26.25" customHeight="1" x14ac:dyDescent="0.25">
      <c r="A163" s="356" t="s">
        <v>45</v>
      </c>
      <c r="B163" s="448">
        <v>340</v>
      </c>
      <c r="C163" s="358">
        <f>C164</f>
        <v>8750</v>
      </c>
      <c r="D163" s="358">
        <f>D164</f>
        <v>8750</v>
      </c>
      <c r="E163" s="358">
        <f>E164</f>
        <v>0</v>
      </c>
      <c r="F163" s="143">
        <f t="shared" si="51"/>
        <v>100</v>
      </c>
      <c r="G163" s="358">
        <f>G164</f>
        <v>8750</v>
      </c>
      <c r="H163" s="358">
        <f>H164</f>
        <v>8750</v>
      </c>
      <c r="I163" s="358">
        <f t="shared" si="48"/>
        <v>100</v>
      </c>
      <c r="J163" s="31">
        <f t="shared" si="55"/>
        <v>0</v>
      </c>
      <c r="K163" s="24">
        <f t="shared" si="56"/>
        <v>8750</v>
      </c>
      <c r="L163" s="359"/>
      <c r="M163" s="24">
        <f t="shared" si="43"/>
        <v>8750</v>
      </c>
      <c r="N163" s="360"/>
      <c r="O163" s="360"/>
      <c r="P163" s="360"/>
      <c r="Q163" s="361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G163" s="361"/>
      <c r="AH163" s="361"/>
      <c r="AI163" s="361"/>
      <c r="AJ163" s="361"/>
      <c r="AK163" s="361"/>
      <c r="AL163" s="361"/>
      <c r="AM163" s="361"/>
      <c r="AN163" s="361"/>
      <c r="AO163" s="361"/>
      <c r="AP163" s="361"/>
      <c r="AQ163" s="361"/>
      <c r="AR163" s="361"/>
      <c r="AS163" s="361"/>
      <c r="AT163" s="361"/>
      <c r="AU163" s="361"/>
      <c r="AV163" s="361"/>
      <c r="AW163" s="361"/>
      <c r="AX163" s="361"/>
      <c r="AY163" s="361"/>
      <c r="AZ163" s="361"/>
      <c r="BA163" s="362"/>
      <c r="BB163" s="362"/>
    </row>
    <row r="164" spans="1:54" s="367" customFormat="1" ht="16.5" customHeight="1" x14ac:dyDescent="0.25">
      <c r="A164" s="283"/>
      <c r="B164" s="433">
        <v>346</v>
      </c>
      <c r="C164" s="260">
        <f>SUM(C165:C167)</f>
        <v>8750</v>
      </c>
      <c r="D164" s="260">
        <f>SUM(D165:D167)</f>
        <v>8750</v>
      </c>
      <c r="E164" s="260">
        <f>SUM(E165:E167)</f>
        <v>0</v>
      </c>
      <c r="F164" s="115">
        <f t="shared" si="51"/>
        <v>100</v>
      </c>
      <c r="G164" s="260">
        <f>SUM(G165:G167)</f>
        <v>8750</v>
      </c>
      <c r="H164" s="260">
        <f>SUM(H165:H167)</f>
        <v>8750</v>
      </c>
      <c r="I164" s="260">
        <f t="shared" si="48"/>
        <v>100</v>
      </c>
      <c r="J164" s="31">
        <f t="shared" si="55"/>
        <v>0</v>
      </c>
      <c r="K164" s="24">
        <f t="shared" si="56"/>
        <v>8750</v>
      </c>
      <c r="L164" s="364"/>
      <c r="M164" s="24">
        <f t="shared" si="43"/>
        <v>8750</v>
      </c>
      <c r="N164" s="365"/>
      <c r="O164" s="365"/>
      <c r="P164" s="365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366"/>
      <c r="BB164" s="366"/>
    </row>
    <row r="165" spans="1:54" s="289" customFormat="1" ht="18.75" x14ac:dyDescent="0.3">
      <c r="A165" s="449" t="s">
        <v>173</v>
      </c>
      <c r="B165" s="311">
        <v>3460008</v>
      </c>
      <c r="C165" s="439">
        <v>8750</v>
      </c>
      <c r="D165" s="235">
        <f>H165</f>
        <v>8750</v>
      </c>
      <c r="E165" s="221">
        <f t="shared" ref="E165:E167" si="58">C165-D165</f>
        <v>0</v>
      </c>
      <c r="F165" s="85">
        <f t="shared" si="51"/>
        <v>100</v>
      </c>
      <c r="G165" s="235">
        <v>8750</v>
      </c>
      <c r="H165" s="235">
        <v>8750</v>
      </c>
      <c r="I165" s="235">
        <f t="shared" si="48"/>
        <v>100</v>
      </c>
      <c r="J165" s="31">
        <f t="shared" si="55"/>
        <v>0</v>
      </c>
      <c r="K165" s="24">
        <f t="shared" si="56"/>
        <v>8750</v>
      </c>
      <c r="L165" s="272"/>
      <c r="M165" s="24">
        <f t="shared" si="43"/>
        <v>8750</v>
      </c>
      <c r="N165" s="273"/>
      <c r="O165" s="273"/>
      <c r="P165" s="273"/>
      <c r="Q165" s="274"/>
      <c r="R165" s="274"/>
      <c r="S165" s="274"/>
      <c r="T165" s="274"/>
      <c r="U165" s="274"/>
      <c r="V165" s="274"/>
      <c r="W165" s="274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7"/>
      <c r="AS165" s="287"/>
      <c r="AT165" s="287"/>
      <c r="AU165" s="287"/>
      <c r="AV165" s="287"/>
      <c r="AW165" s="287"/>
      <c r="AX165" s="287"/>
      <c r="AY165" s="287"/>
      <c r="AZ165" s="287"/>
      <c r="BA165" s="288"/>
      <c r="BB165" s="288"/>
    </row>
    <row r="166" spans="1:54" s="289" customFormat="1" ht="18.75" x14ac:dyDescent="0.3">
      <c r="A166" s="449" t="s">
        <v>174</v>
      </c>
      <c r="B166" s="311">
        <v>3460013</v>
      </c>
      <c r="C166" s="439"/>
      <c r="D166" s="235">
        <f>H166</f>
        <v>0</v>
      </c>
      <c r="E166" s="221">
        <f t="shared" si="58"/>
        <v>0</v>
      </c>
      <c r="F166" s="85" t="e">
        <f t="shared" si="51"/>
        <v>#DIV/0!</v>
      </c>
      <c r="G166" s="235">
        <v>0</v>
      </c>
      <c r="H166" s="235"/>
      <c r="I166" s="235" t="e">
        <f t="shared" si="48"/>
        <v>#DIV/0!</v>
      </c>
      <c r="J166" s="31">
        <f t="shared" si="55"/>
        <v>0</v>
      </c>
      <c r="K166" s="24">
        <f t="shared" si="56"/>
        <v>0</v>
      </c>
      <c r="L166" s="272"/>
      <c r="M166" s="24">
        <f t="shared" si="43"/>
        <v>0</v>
      </c>
      <c r="N166" s="273"/>
      <c r="O166" s="273"/>
      <c r="P166" s="273"/>
      <c r="Q166" s="274"/>
      <c r="R166" s="274"/>
      <c r="S166" s="274"/>
      <c r="T166" s="274"/>
      <c r="U166" s="274"/>
      <c r="V166" s="274"/>
      <c r="W166" s="274"/>
      <c r="X166" s="287"/>
      <c r="Y166" s="287"/>
      <c r="Z166" s="287"/>
      <c r="AA166" s="287"/>
      <c r="AB166" s="287"/>
      <c r="AC166" s="287"/>
      <c r="AD166" s="287"/>
      <c r="AE166" s="287"/>
      <c r="AF166" s="287"/>
      <c r="AG166" s="287"/>
      <c r="AH166" s="287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7"/>
      <c r="AS166" s="287"/>
      <c r="AT166" s="287"/>
      <c r="AU166" s="287"/>
      <c r="AV166" s="287"/>
      <c r="AW166" s="287"/>
      <c r="AX166" s="287"/>
      <c r="AY166" s="287"/>
      <c r="AZ166" s="287"/>
      <c r="BA166" s="288"/>
      <c r="BB166" s="288"/>
    </row>
    <row r="167" spans="1:54" s="289" customFormat="1" ht="69" customHeight="1" x14ac:dyDescent="0.3">
      <c r="A167" s="423" t="s">
        <v>147</v>
      </c>
      <c r="B167" s="311">
        <v>3460024</v>
      </c>
      <c r="C167" s="439"/>
      <c r="D167" s="235">
        <f>H167</f>
        <v>0</v>
      </c>
      <c r="E167" s="221">
        <f t="shared" si="58"/>
        <v>0</v>
      </c>
      <c r="F167" s="85" t="e">
        <f t="shared" si="51"/>
        <v>#DIV/0!</v>
      </c>
      <c r="G167" s="235">
        <v>0</v>
      </c>
      <c r="H167" s="235"/>
      <c r="I167" s="235" t="e">
        <f t="shared" si="48"/>
        <v>#DIV/0!</v>
      </c>
      <c r="J167" s="31">
        <f t="shared" si="55"/>
        <v>0</v>
      </c>
      <c r="K167" s="24">
        <f t="shared" si="56"/>
        <v>0</v>
      </c>
      <c r="L167" s="272"/>
      <c r="M167" s="24">
        <f t="shared" si="43"/>
        <v>0</v>
      </c>
      <c r="N167" s="273"/>
      <c r="O167" s="273"/>
      <c r="P167" s="273"/>
      <c r="Q167" s="274"/>
      <c r="R167" s="274"/>
      <c r="S167" s="274"/>
      <c r="T167" s="274"/>
      <c r="U167" s="274"/>
      <c r="V167" s="274"/>
      <c r="W167" s="274"/>
      <c r="X167" s="287"/>
      <c r="Y167" s="287"/>
      <c r="Z167" s="287"/>
      <c r="AA167" s="287"/>
      <c r="AB167" s="287"/>
      <c r="AC167" s="287"/>
      <c r="AD167" s="287"/>
      <c r="AE167" s="287"/>
      <c r="AF167" s="287"/>
      <c r="AG167" s="287"/>
      <c r="AH167" s="287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287"/>
      <c r="BA167" s="288"/>
      <c r="BB167" s="288"/>
    </row>
    <row r="168" spans="1:54" s="453" customFormat="1" ht="18.75" x14ac:dyDescent="0.3">
      <c r="A168" s="173" t="s">
        <v>68</v>
      </c>
      <c r="B168" s="413" t="s">
        <v>175</v>
      </c>
      <c r="C168" s="414">
        <f>C169+C173+C175</f>
        <v>872734</v>
      </c>
      <c r="D168" s="414">
        <f>D169+D173+D175</f>
        <v>458985.36</v>
      </c>
      <c r="E168" s="414">
        <f>E169+E173+E175</f>
        <v>413748.64</v>
      </c>
      <c r="F168" s="175">
        <f t="shared" si="51"/>
        <v>52.59166710589939</v>
      </c>
      <c r="G168" s="414">
        <f>G169+G173+G175</f>
        <v>514524</v>
      </c>
      <c r="H168" s="414">
        <f>H169+H173+H175</f>
        <v>458985.36</v>
      </c>
      <c r="I168" s="414">
        <f t="shared" si="48"/>
        <v>89.20582130279638</v>
      </c>
      <c r="J168" s="31">
        <f t="shared" si="55"/>
        <v>55538.640000000014</v>
      </c>
      <c r="K168" s="24">
        <f t="shared" si="56"/>
        <v>872734</v>
      </c>
      <c r="L168" s="450"/>
      <c r="M168" s="24">
        <f t="shared" si="43"/>
        <v>872734</v>
      </c>
      <c r="N168" s="451"/>
      <c r="O168" s="451"/>
      <c r="P168" s="451"/>
      <c r="Q168" s="409"/>
      <c r="R168" s="409"/>
      <c r="S168" s="409"/>
      <c r="T168" s="409"/>
      <c r="U168" s="409"/>
      <c r="V168" s="409"/>
      <c r="W168" s="409"/>
      <c r="X168" s="409"/>
      <c r="Y168" s="409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Q168" s="409"/>
      <c r="AR168" s="409"/>
      <c r="AS168" s="409"/>
      <c r="AT168" s="409"/>
      <c r="AU168" s="409"/>
      <c r="AV168" s="409"/>
      <c r="AW168" s="409"/>
      <c r="AX168" s="409"/>
      <c r="AY168" s="409"/>
      <c r="AZ168" s="409"/>
      <c r="BA168" s="452"/>
      <c r="BB168" s="452"/>
    </row>
    <row r="169" spans="1:54" s="309" customFormat="1" ht="21" customHeight="1" x14ac:dyDescent="0.3">
      <c r="A169" s="283" t="s">
        <v>34</v>
      </c>
      <c r="B169" s="433">
        <v>225</v>
      </c>
      <c r="C169" s="260">
        <f>SUM(C170:C172)</f>
        <v>199534</v>
      </c>
      <c r="D169" s="260">
        <f>SUM(D170:D172)</f>
        <v>138665.35999999999</v>
      </c>
      <c r="E169" s="260">
        <f>SUM(E170:E172)</f>
        <v>60868.639999999999</v>
      </c>
      <c r="F169" s="115">
        <f t="shared" si="51"/>
        <v>69.494602423647095</v>
      </c>
      <c r="G169" s="260">
        <f>SUM(G170:G172)</f>
        <v>121824</v>
      </c>
      <c r="H169" s="260">
        <f>SUM(H170:H172)</f>
        <v>138665.35999999999</v>
      </c>
      <c r="I169" s="260">
        <f t="shared" si="48"/>
        <v>113.8243367480956</v>
      </c>
      <c r="J169" s="31">
        <f t="shared" si="55"/>
        <v>-16841.359999999986</v>
      </c>
      <c r="K169" s="24">
        <f t="shared" si="56"/>
        <v>199534</v>
      </c>
      <c r="L169" s="306"/>
      <c r="M169" s="24">
        <f t="shared" si="43"/>
        <v>199534</v>
      </c>
      <c r="N169" s="307"/>
      <c r="O169" s="307"/>
      <c r="P169" s="307"/>
      <c r="Q169" s="238"/>
      <c r="R169" s="238"/>
      <c r="S169" s="238"/>
      <c r="T169" s="238"/>
      <c r="U169" s="238"/>
      <c r="V169" s="238"/>
      <c r="W169" s="238"/>
      <c r="X169" s="238"/>
      <c r="Y169" s="238"/>
      <c r="Z169" s="238"/>
      <c r="AA169" s="238"/>
      <c r="AB169" s="238"/>
      <c r="AC169" s="238"/>
      <c r="AD169" s="238"/>
      <c r="AE169" s="238"/>
      <c r="AF169" s="238"/>
      <c r="AG169" s="238"/>
      <c r="AH169" s="238"/>
      <c r="AI169" s="238"/>
      <c r="AJ169" s="238"/>
      <c r="AK169" s="238"/>
      <c r="AL169" s="238"/>
      <c r="AM169" s="238"/>
      <c r="AN169" s="238"/>
      <c r="AO169" s="238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308"/>
      <c r="BB169" s="308"/>
    </row>
    <row r="170" spans="1:54" s="458" customFormat="1" ht="29.25" customHeight="1" x14ac:dyDescent="0.3">
      <c r="A170" s="454" t="s">
        <v>113</v>
      </c>
      <c r="B170" s="455">
        <v>2250106</v>
      </c>
      <c r="C170" s="456"/>
      <c r="D170" s="235">
        <f>H170</f>
        <v>0</v>
      </c>
      <c r="E170" s="221">
        <f t="shared" ref="E170:E174" si="59">C170-D170</f>
        <v>0</v>
      </c>
      <c r="F170" s="85" t="e">
        <f t="shared" si="51"/>
        <v>#DIV/0!</v>
      </c>
      <c r="G170" s="456">
        <v>0</v>
      </c>
      <c r="H170" s="456"/>
      <c r="I170" s="235" t="e">
        <f t="shared" si="48"/>
        <v>#DIV/0!</v>
      </c>
      <c r="J170" s="457"/>
      <c r="K170" s="24"/>
      <c r="L170" s="236"/>
      <c r="M170" s="24"/>
      <c r="N170" s="237"/>
      <c r="O170" s="237"/>
      <c r="P170" s="237"/>
      <c r="Q170" s="238"/>
      <c r="R170" s="238"/>
      <c r="S170" s="238"/>
      <c r="T170" s="238"/>
      <c r="U170" s="238"/>
      <c r="V170" s="238"/>
      <c r="W170" s="238"/>
      <c r="X170" s="238"/>
      <c r="Y170" s="238"/>
      <c r="Z170" s="238"/>
      <c r="AA170" s="238"/>
      <c r="AB170" s="238"/>
      <c r="AC170" s="238"/>
      <c r="AD170" s="238"/>
      <c r="AE170" s="238"/>
      <c r="AF170" s="238"/>
      <c r="AG170" s="238"/>
      <c r="AH170" s="238"/>
      <c r="AI170" s="238"/>
      <c r="AJ170" s="238"/>
      <c r="AK170" s="238"/>
      <c r="AL170" s="238"/>
      <c r="AM170" s="238"/>
      <c r="AN170" s="238"/>
      <c r="AO170" s="238"/>
      <c r="AP170" s="238"/>
      <c r="AQ170" s="238"/>
      <c r="AR170" s="238"/>
      <c r="AS170" s="238"/>
      <c r="AT170" s="238"/>
      <c r="AU170" s="238"/>
      <c r="AV170" s="238"/>
      <c r="AW170" s="238"/>
      <c r="AX170" s="238"/>
      <c r="AY170" s="238"/>
      <c r="AZ170" s="238"/>
      <c r="BA170" s="238"/>
      <c r="BB170" s="238"/>
    </row>
    <row r="171" spans="1:54" s="289" customFormat="1" ht="18.75" x14ac:dyDescent="0.3">
      <c r="A171" s="310" t="s">
        <v>176</v>
      </c>
      <c r="B171" s="316">
        <v>2250125</v>
      </c>
      <c r="C171" s="412">
        <v>31534</v>
      </c>
      <c r="D171" s="235">
        <f>H171</f>
        <v>21065.360000000001</v>
      </c>
      <c r="E171" s="221">
        <f t="shared" si="59"/>
        <v>10468.64</v>
      </c>
      <c r="F171" s="85">
        <f t="shared" si="51"/>
        <v>66.80205492484302</v>
      </c>
      <c r="G171" s="235">
        <v>21024</v>
      </c>
      <c r="H171" s="235">
        <v>21065.360000000001</v>
      </c>
      <c r="I171" s="235">
        <f t="shared" si="48"/>
        <v>100.19672754946727</v>
      </c>
      <c r="J171" s="31">
        <f t="shared" ref="J171:J186" si="60">G171-H171</f>
        <v>-41.360000000000582</v>
      </c>
      <c r="K171" s="24">
        <f t="shared" ref="K171:K186" si="61">C171</f>
        <v>31534</v>
      </c>
      <c r="L171" s="272"/>
      <c r="M171" s="24">
        <f t="shared" si="43"/>
        <v>31534</v>
      </c>
      <c r="N171" s="273"/>
      <c r="O171" s="273"/>
      <c r="P171" s="273"/>
      <c r="Q171" s="274"/>
      <c r="R171" s="274"/>
      <c r="S171" s="274"/>
      <c r="T171" s="274"/>
      <c r="U171" s="274"/>
      <c r="V171" s="274"/>
      <c r="W171" s="274"/>
      <c r="X171" s="287"/>
      <c r="Y171" s="287"/>
      <c r="Z171" s="287"/>
      <c r="AA171" s="287"/>
      <c r="AB171" s="287"/>
      <c r="AC171" s="287"/>
      <c r="AD171" s="287"/>
      <c r="AE171" s="287"/>
      <c r="AF171" s="287"/>
      <c r="AG171" s="287"/>
      <c r="AH171" s="287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  <c r="AV171" s="287"/>
      <c r="AW171" s="287"/>
      <c r="AX171" s="287"/>
      <c r="AY171" s="287"/>
      <c r="AZ171" s="287"/>
      <c r="BA171" s="288"/>
      <c r="BB171" s="288"/>
    </row>
    <row r="172" spans="1:54" s="289" customFormat="1" ht="18.75" x14ac:dyDescent="0.3">
      <c r="A172" s="310" t="s">
        <v>177</v>
      </c>
      <c r="B172" s="316">
        <v>2250126</v>
      </c>
      <c r="C172" s="412">
        <v>168000</v>
      </c>
      <c r="D172" s="235">
        <f>H172</f>
        <v>117600</v>
      </c>
      <c r="E172" s="221">
        <f t="shared" si="59"/>
        <v>50400</v>
      </c>
      <c r="F172" s="85">
        <f t="shared" si="51"/>
        <v>70</v>
      </c>
      <c r="G172" s="235">
        <v>100800</v>
      </c>
      <c r="H172" s="235">
        <v>117600</v>
      </c>
      <c r="I172" s="235">
        <f t="shared" si="48"/>
        <v>116.66666666666667</v>
      </c>
      <c r="J172" s="31">
        <f t="shared" si="60"/>
        <v>-16800</v>
      </c>
      <c r="K172" s="24">
        <f t="shared" si="61"/>
        <v>168000</v>
      </c>
      <c r="L172" s="272"/>
      <c r="M172" s="24">
        <f t="shared" si="43"/>
        <v>168000</v>
      </c>
      <c r="N172" s="273"/>
      <c r="O172" s="273"/>
      <c r="P172" s="273"/>
      <c r="Q172" s="274"/>
      <c r="R172" s="274"/>
      <c r="S172" s="274"/>
      <c r="T172" s="274"/>
      <c r="U172" s="274"/>
      <c r="V172" s="274"/>
      <c r="W172" s="274"/>
      <c r="X172" s="287"/>
      <c r="Y172" s="287"/>
      <c r="Z172" s="287"/>
      <c r="AA172" s="287"/>
      <c r="AB172" s="287"/>
      <c r="AC172" s="287"/>
      <c r="AD172" s="287"/>
      <c r="AE172" s="287"/>
      <c r="AF172" s="287"/>
      <c r="AG172" s="287"/>
      <c r="AH172" s="287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8"/>
      <c r="BB172" s="288"/>
    </row>
    <row r="173" spans="1:54" s="460" customFormat="1" ht="21.75" customHeight="1" x14ac:dyDescent="0.3">
      <c r="A173" s="258" t="s">
        <v>36</v>
      </c>
      <c r="B173" s="259">
        <v>226</v>
      </c>
      <c r="C173" s="260">
        <f>SUM(C174:C174)</f>
        <v>673200</v>
      </c>
      <c r="D173" s="260">
        <f>SUM(D174:D174)</f>
        <v>320320</v>
      </c>
      <c r="E173" s="260">
        <f>SUM(E174:E174)</f>
        <v>352880</v>
      </c>
      <c r="F173" s="115">
        <f t="shared" si="51"/>
        <v>47.581699346405223</v>
      </c>
      <c r="G173" s="260">
        <f>SUM(G174:G174)</f>
        <v>392700</v>
      </c>
      <c r="H173" s="260">
        <f>SUM(H174:H174)</f>
        <v>320320</v>
      </c>
      <c r="I173" s="260">
        <f t="shared" si="48"/>
        <v>81.568627450980387</v>
      </c>
      <c r="J173" s="31">
        <f t="shared" si="60"/>
        <v>72380</v>
      </c>
      <c r="K173" s="24">
        <f t="shared" si="61"/>
        <v>673200</v>
      </c>
      <c r="L173" s="407"/>
      <c r="M173" s="24">
        <f t="shared" si="43"/>
        <v>673200</v>
      </c>
      <c r="N173" s="408"/>
      <c r="O173" s="408"/>
      <c r="P173" s="408"/>
      <c r="Q173" s="409"/>
      <c r="R173" s="409"/>
      <c r="S173" s="409"/>
      <c r="T173" s="409"/>
      <c r="U173" s="409"/>
      <c r="V173" s="409"/>
      <c r="W173" s="409"/>
      <c r="X173" s="409"/>
      <c r="Y173" s="409"/>
      <c r="Z173" s="409"/>
      <c r="AA173" s="409"/>
      <c r="AB173" s="409"/>
      <c r="AC173" s="409"/>
      <c r="AD173" s="409"/>
      <c r="AE173" s="409"/>
      <c r="AF173" s="409"/>
      <c r="AG173" s="409"/>
      <c r="AH173" s="409"/>
      <c r="AI173" s="409"/>
      <c r="AJ173" s="409"/>
      <c r="AK173" s="409"/>
      <c r="AL173" s="409"/>
      <c r="AM173" s="409"/>
      <c r="AN173" s="409"/>
      <c r="AO173" s="409"/>
      <c r="AP173" s="409"/>
      <c r="AQ173" s="409"/>
      <c r="AR173" s="409"/>
      <c r="AS173" s="409"/>
      <c r="AT173" s="409"/>
      <c r="AU173" s="409"/>
      <c r="AV173" s="409"/>
      <c r="AW173" s="409"/>
      <c r="AX173" s="409"/>
      <c r="AY173" s="409"/>
      <c r="AZ173" s="409"/>
      <c r="BA173" s="459"/>
      <c r="BB173" s="459"/>
    </row>
    <row r="174" spans="1:54" s="302" customFormat="1" ht="18.75" x14ac:dyDescent="0.3">
      <c r="A174" s="461" t="s">
        <v>178</v>
      </c>
      <c r="B174" s="316">
        <v>2260096</v>
      </c>
      <c r="C174" s="412">
        <v>673200</v>
      </c>
      <c r="D174" s="296">
        <f>H174</f>
        <v>320320</v>
      </c>
      <c r="E174" s="221">
        <f t="shared" si="59"/>
        <v>352880</v>
      </c>
      <c r="F174" s="85">
        <f t="shared" si="51"/>
        <v>47.581699346405223</v>
      </c>
      <c r="G174" s="296">
        <v>392700</v>
      </c>
      <c r="H174" s="296">
        <f>271700+48620</f>
        <v>320320</v>
      </c>
      <c r="I174" s="296">
        <f t="shared" si="48"/>
        <v>81.568627450980387</v>
      </c>
      <c r="J174" s="31">
        <f t="shared" si="60"/>
        <v>72380</v>
      </c>
      <c r="K174" s="24">
        <f t="shared" si="61"/>
        <v>673200</v>
      </c>
      <c r="L174" s="297"/>
      <c r="M174" s="24">
        <f t="shared" si="43"/>
        <v>673200</v>
      </c>
      <c r="N174" s="298"/>
      <c r="O174" s="298"/>
      <c r="P174" s="298"/>
      <c r="Q174" s="299"/>
      <c r="R174" s="299"/>
      <c r="S174" s="299"/>
      <c r="T174" s="299"/>
      <c r="U174" s="299"/>
      <c r="V174" s="299"/>
      <c r="W174" s="299"/>
      <c r="X174" s="300"/>
      <c r="Y174" s="300"/>
      <c r="Z174" s="300"/>
      <c r="AA174" s="300"/>
      <c r="AB174" s="300"/>
      <c r="AC174" s="300"/>
      <c r="AD174" s="300"/>
      <c r="AE174" s="300"/>
      <c r="AF174" s="300"/>
      <c r="AG174" s="300"/>
      <c r="AH174" s="300"/>
      <c r="AI174" s="300"/>
      <c r="AJ174" s="300"/>
      <c r="AK174" s="300"/>
      <c r="AL174" s="300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300"/>
      <c r="AX174" s="300"/>
      <c r="AY174" s="300"/>
      <c r="AZ174" s="300"/>
      <c r="BA174" s="301"/>
      <c r="BB174" s="301"/>
    </row>
    <row r="175" spans="1:54" s="309" customFormat="1" ht="21" customHeight="1" x14ac:dyDescent="0.3">
      <c r="A175" s="462" t="s">
        <v>45</v>
      </c>
      <c r="B175" s="463">
        <v>340</v>
      </c>
      <c r="C175" s="464">
        <f>C176</f>
        <v>0</v>
      </c>
      <c r="D175" s="464">
        <f>D176</f>
        <v>0</v>
      </c>
      <c r="E175" s="464">
        <f>E176</f>
        <v>0</v>
      </c>
      <c r="F175" s="143" t="e">
        <f t="shared" si="51"/>
        <v>#DIV/0!</v>
      </c>
      <c r="G175" s="464">
        <f>G176</f>
        <v>0</v>
      </c>
      <c r="H175" s="464">
        <f>H176</f>
        <v>0</v>
      </c>
      <c r="I175" s="464" t="e">
        <f t="shared" si="48"/>
        <v>#DIV/0!</v>
      </c>
      <c r="J175" s="31">
        <f t="shared" si="60"/>
        <v>0</v>
      </c>
      <c r="K175" s="24">
        <f t="shared" si="61"/>
        <v>0</v>
      </c>
      <c r="L175" s="236"/>
      <c r="M175" s="24">
        <f t="shared" si="43"/>
        <v>0</v>
      </c>
      <c r="N175" s="237"/>
      <c r="O175" s="237"/>
      <c r="P175" s="237"/>
      <c r="Q175" s="238"/>
      <c r="R175" s="238"/>
      <c r="S175" s="238"/>
      <c r="T175" s="238"/>
      <c r="U175" s="238"/>
      <c r="V175" s="238"/>
      <c r="W175" s="238"/>
      <c r="X175" s="238"/>
      <c r="Y175" s="238"/>
      <c r="Z175" s="238"/>
      <c r="AA175" s="238"/>
      <c r="AB175" s="238"/>
      <c r="AC175" s="238"/>
      <c r="AD175" s="238"/>
      <c r="AE175" s="238"/>
      <c r="AF175" s="238"/>
      <c r="AG175" s="238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308"/>
      <c r="BB175" s="308"/>
    </row>
    <row r="176" spans="1:54" s="374" customFormat="1" ht="18.75" x14ac:dyDescent="0.3">
      <c r="A176" s="283" t="s">
        <v>150</v>
      </c>
      <c r="B176" s="433">
        <v>346</v>
      </c>
      <c r="C176" s="260">
        <f>SUM(C177:C177)</f>
        <v>0</v>
      </c>
      <c r="D176" s="260">
        <f>SUM(D177:D177)</f>
        <v>0</v>
      </c>
      <c r="E176" s="260">
        <f>SUM(E177:E177)</f>
        <v>0</v>
      </c>
      <c r="F176" s="115" t="e">
        <f t="shared" si="51"/>
        <v>#DIV/0!</v>
      </c>
      <c r="G176" s="260">
        <f>SUM(G177:G177)</f>
        <v>0</v>
      </c>
      <c r="H176" s="260">
        <f>SUM(H177:H177)</f>
        <v>0</v>
      </c>
      <c r="I176" s="260" t="e">
        <f t="shared" si="48"/>
        <v>#DIV/0!</v>
      </c>
      <c r="J176" s="31">
        <f t="shared" si="60"/>
        <v>0</v>
      </c>
      <c r="K176" s="24">
        <f t="shared" si="61"/>
        <v>0</v>
      </c>
      <c r="L176" s="306"/>
      <c r="M176" s="24">
        <f t="shared" si="43"/>
        <v>0</v>
      </c>
      <c r="N176" s="307"/>
      <c r="O176" s="307"/>
      <c r="P176" s="307"/>
      <c r="Q176" s="238"/>
      <c r="R176" s="238"/>
      <c r="S176" s="238"/>
      <c r="T176" s="238"/>
      <c r="U176" s="238"/>
      <c r="V176" s="238"/>
      <c r="W176" s="238"/>
      <c r="X176" s="238"/>
      <c r="Y176" s="238"/>
      <c r="Z176" s="238"/>
      <c r="AA176" s="238"/>
      <c r="AB176" s="238"/>
      <c r="AC176" s="238"/>
      <c r="AD176" s="238"/>
      <c r="AE176" s="238"/>
      <c r="AF176" s="238"/>
      <c r="AG176" s="238"/>
      <c r="AH176" s="238"/>
      <c r="AI176" s="238"/>
      <c r="AJ176" s="238"/>
      <c r="AK176" s="238"/>
      <c r="AL176" s="238"/>
      <c r="AM176" s="238"/>
      <c r="AN176" s="238"/>
      <c r="AO176" s="238"/>
      <c r="AP176" s="238"/>
      <c r="AQ176" s="238"/>
      <c r="AR176" s="238"/>
      <c r="AS176" s="238"/>
      <c r="AT176" s="238"/>
      <c r="AU176" s="238"/>
      <c r="AV176" s="238"/>
      <c r="AW176" s="238"/>
      <c r="AX176" s="238"/>
      <c r="AY176" s="238"/>
      <c r="AZ176" s="238"/>
      <c r="BA176" s="373"/>
      <c r="BB176" s="373"/>
    </row>
    <row r="177" spans="1:54" s="399" customFormat="1" ht="60" customHeight="1" x14ac:dyDescent="0.3">
      <c r="A177" s="423" t="s">
        <v>147</v>
      </c>
      <c r="B177" s="270">
        <v>3460024</v>
      </c>
      <c r="C177" s="439"/>
      <c r="D177" s="221">
        <f>H177</f>
        <v>0</v>
      </c>
      <c r="E177" s="221">
        <f t="shared" ref="E177" si="62">C177-D177</f>
        <v>0</v>
      </c>
      <c r="F177" s="85" t="e">
        <f t="shared" si="51"/>
        <v>#DIV/0!</v>
      </c>
      <c r="G177" s="221"/>
      <c r="H177" s="221"/>
      <c r="I177" s="221" t="e">
        <f t="shared" si="48"/>
        <v>#DIV/0!</v>
      </c>
      <c r="J177" s="31">
        <f t="shared" si="60"/>
        <v>0</v>
      </c>
      <c r="K177" s="24">
        <f t="shared" si="61"/>
        <v>0</v>
      </c>
      <c r="L177" s="394"/>
      <c r="M177" s="24">
        <f t="shared" si="43"/>
        <v>0</v>
      </c>
      <c r="N177" s="395"/>
      <c r="O177" s="395"/>
      <c r="P177" s="395"/>
      <c r="Q177" s="396"/>
      <c r="R177" s="396"/>
      <c r="S177" s="396"/>
      <c r="T177" s="396"/>
      <c r="U177" s="396"/>
      <c r="V177" s="396"/>
      <c r="W177" s="396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7"/>
      <c r="AY177" s="397"/>
      <c r="AZ177" s="397"/>
      <c r="BA177" s="398"/>
      <c r="BB177" s="398"/>
    </row>
    <row r="178" spans="1:54" s="472" customFormat="1" ht="46.5" customHeight="1" x14ac:dyDescent="0.25">
      <c r="A178" s="465" t="s">
        <v>179</v>
      </c>
      <c r="B178" s="466" t="s">
        <v>180</v>
      </c>
      <c r="C178" s="467">
        <f>C76+C139+C151+C168</f>
        <v>6565224</v>
      </c>
      <c r="D178" s="467">
        <f>D76+D139+D151+D168</f>
        <v>2585614.7699999996</v>
      </c>
      <c r="E178" s="467">
        <f>E76+E139+E151+E168</f>
        <v>3979609.2300000004</v>
      </c>
      <c r="F178" s="155">
        <f t="shared" si="51"/>
        <v>39.38349658747363</v>
      </c>
      <c r="G178" s="467">
        <f>G76+G139+G151+G168</f>
        <v>4362989</v>
      </c>
      <c r="H178" s="467">
        <f>H76+H139+H151+H168</f>
        <v>2585614.7699999996</v>
      </c>
      <c r="I178" s="467">
        <f t="shared" si="48"/>
        <v>59.262463645908795</v>
      </c>
      <c r="J178" s="31">
        <f t="shared" si="60"/>
        <v>1777374.2300000004</v>
      </c>
      <c r="K178" s="24">
        <f t="shared" si="61"/>
        <v>6565224</v>
      </c>
      <c r="L178" s="468"/>
      <c r="M178" s="24">
        <f t="shared" si="43"/>
        <v>6565224</v>
      </c>
      <c r="N178" s="469"/>
      <c r="O178" s="469"/>
      <c r="P178" s="469"/>
      <c r="Q178" s="470">
        <v>1978211.03</v>
      </c>
      <c r="R178" s="470"/>
      <c r="S178" s="470"/>
      <c r="T178" s="470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  <c r="AE178" s="470"/>
      <c r="AF178" s="470"/>
      <c r="AG178" s="470"/>
      <c r="AH178" s="470"/>
      <c r="AI178" s="470"/>
      <c r="AJ178" s="470"/>
      <c r="AK178" s="470"/>
      <c r="AL178" s="470"/>
      <c r="AM178" s="470"/>
      <c r="AN178" s="470"/>
      <c r="AO178" s="470"/>
      <c r="AP178" s="470"/>
      <c r="AQ178" s="470"/>
      <c r="AR178" s="470"/>
      <c r="AS178" s="470"/>
      <c r="AT178" s="470"/>
      <c r="AU178" s="470"/>
      <c r="AV178" s="470"/>
      <c r="AW178" s="470"/>
      <c r="AX178" s="470"/>
      <c r="AY178" s="470"/>
      <c r="AZ178" s="470"/>
      <c r="BA178" s="471"/>
      <c r="BB178" s="471"/>
    </row>
    <row r="179" spans="1:54" s="479" customFormat="1" ht="102" customHeight="1" x14ac:dyDescent="0.3">
      <c r="A179" s="473" t="s">
        <v>181</v>
      </c>
      <c r="B179" s="474" t="s">
        <v>182</v>
      </c>
      <c r="C179" s="475">
        <f t="shared" ref="C179:H179" si="63">C180+C201+C208</f>
        <v>90500</v>
      </c>
      <c r="D179" s="475">
        <f t="shared" si="63"/>
        <v>0</v>
      </c>
      <c r="E179" s="475">
        <f t="shared" si="63"/>
        <v>90500</v>
      </c>
      <c r="F179" s="163">
        <f t="shared" si="51"/>
        <v>0</v>
      </c>
      <c r="G179" s="475">
        <f t="shared" si="63"/>
        <v>0</v>
      </c>
      <c r="H179" s="475">
        <f t="shared" si="63"/>
        <v>0</v>
      </c>
      <c r="I179" s="475" t="e">
        <f t="shared" si="48"/>
        <v>#DIV/0!</v>
      </c>
      <c r="J179" s="31">
        <f t="shared" si="60"/>
        <v>0</v>
      </c>
      <c r="K179" s="24">
        <f t="shared" si="61"/>
        <v>90500</v>
      </c>
      <c r="L179" s="476"/>
      <c r="M179" s="24">
        <f t="shared" si="43"/>
        <v>90500</v>
      </c>
      <c r="N179" s="477"/>
      <c r="O179" s="477"/>
      <c r="P179" s="477"/>
      <c r="Q179" s="409"/>
      <c r="R179" s="409"/>
      <c r="S179" s="409"/>
      <c r="T179" s="409"/>
      <c r="U179" s="409"/>
      <c r="V179" s="409"/>
      <c r="W179" s="409"/>
      <c r="X179" s="409"/>
      <c r="Y179" s="409"/>
      <c r="Z179" s="409"/>
      <c r="AA179" s="409"/>
      <c r="AB179" s="409"/>
      <c r="AC179" s="409"/>
      <c r="AD179" s="409"/>
      <c r="AE179" s="409"/>
      <c r="AF179" s="409"/>
      <c r="AG179" s="409"/>
      <c r="AH179" s="409"/>
      <c r="AI179" s="409"/>
      <c r="AJ179" s="409"/>
      <c r="AK179" s="409"/>
      <c r="AL179" s="409"/>
      <c r="AM179" s="409"/>
      <c r="AN179" s="409"/>
      <c r="AO179" s="409"/>
      <c r="AP179" s="409"/>
      <c r="AQ179" s="409"/>
      <c r="AR179" s="409"/>
      <c r="AS179" s="409"/>
      <c r="AT179" s="409"/>
      <c r="AU179" s="409"/>
      <c r="AV179" s="409"/>
      <c r="AW179" s="409"/>
      <c r="AX179" s="409"/>
      <c r="AY179" s="409"/>
      <c r="AZ179" s="409"/>
      <c r="BA179" s="478"/>
      <c r="BB179" s="478"/>
    </row>
    <row r="180" spans="1:54" s="453" customFormat="1" ht="18.75" x14ac:dyDescent="0.3">
      <c r="A180" s="206" t="s">
        <v>183</v>
      </c>
      <c r="B180" s="480" t="s">
        <v>89</v>
      </c>
      <c r="C180" s="481">
        <f>C181+C185+C190+C199</f>
        <v>90500</v>
      </c>
      <c r="D180" s="481">
        <f>D181+D185+D190+D199</f>
        <v>0</v>
      </c>
      <c r="E180" s="481">
        <f>E181+E185+E190+E199</f>
        <v>90500</v>
      </c>
      <c r="F180" s="175">
        <f t="shared" si="51"/>
        <v>0</v>
      </c>
      <c r="G180" s="481">
        <f>G181+G185+G190+G199</f>
        <v>0</v>
      </c>
      <c r="H180" s="481">
        <f>H181+H185+H190+H199</f>
        <v>0</v>
      </c>
      <c r="I180" s="481" t="e">
        <f t="shared" si="48"/>
        <v>#DIV/0!</v>
      </c>
      <c r="J180" s="31">
        <f t="shared" si="60"/>
        <v>0</v>
      </c>
      <c r="K180" s="24">
        <f t="shared" si="61"/>
        <v>90500</v>
      </c>
      <c r="L180" s="450"/>
      <c r="M180" s="24">
        <f t="shared" si="43"/>
        <v>90500</v>
      </c>
      <c r="N180" s="451"/>
      <c r="O180" s="451"/>
      <c r="P180" s="451"/>
      <c r="Q180" s="409"/>
      <c r="R180" s="409"/>
      <c r="S180" s="409"/>
      <c r="T180" s="409"/>
      <c r="U180" s="409"/>
      <c r="V180" s="409"/>
      <c r="W180" s="409"/>
      <c r="X180" s="409"/>
      <c r="Y180" s="409"/>
      <c r="Z180" s="409"/>
      <c r="AA180" s="409"/>
      <c r="AB180" s="409"/>
      <c r="AC180" s="409"/>
      <c r="AD180" s="409"/>
      <c r="AE180" s="409"/>
      <c r="AF180" s="409"/>
      <c r="AG180" s="409"/>
      <c r="AH180" s="409"/>
      <c r="AI180" s="409"/>
      <c r="AJ180" s="409"/>
      <c r="AK180" s="409"/>
      <c r="AL180" s="409"/>
      <c r="AM180" s="409"/>
      <c r="AN180" s="409"/>
      <c r="AO180" s="409"/>
      <c r="AP180" s="409"/>
      <c r="AQ180" s="409"/>
      <c r="AR180" s="409"/>
      <c r="AS180" s="409"/>
      <c r="AT180" s="409"/>
      <c r="AU180" s="409"/>
      <c r="AV180" s="409"/>
      <c r="AW180" s="409"/>
      <c r="AX180" s="409"/>
      <c r="AY180" s="409"/>
      <c r="AZ180" s="409"/>
      <c r="BA180" s="452"/>
      <c r="BB180" s="452"/>
    </row>
    <row r="181" spans="1:54" s="444" customFormat="1" ht="21" customHeight="1" x14ac:dyDescent="0.3">
      <c r="A181" s="283" t="s">
        <v>34</v>
      </c>
      <c r="B181" s="482" t="s">
        <v>184</v>
      </c>
      <c r="C181" s="372">
        <f>SUM(C182:C184)</f>
        <v>0</v>
      </c>
      <c r="D181" s="372">
        <f>SUM(D182:D184)</f>
        <v>0</v>
      </c>
      <c r="E181" s="372">
        <f>SUM(E182:E184)</f>
        <v>0</v>
      </c>
      <c r="F181" s="115" t="e">
        <f t="shared" si="51"/>
        <v>#DIV/0!</v>
      </c>
      <c r="G181" s="372">
        <f>SUM(G182:G184)</f>
        <v>0</v>
      </c>
      <c r="H181" s="372">
        <f>SUM(H182:H184)</f>
        <v>0</v>
      </c>
      <c r="I181" s="372" t="e">
        <f t="shared" si="48"/>
        <v>#DIV/0!</v>
      </c>
      <c r="J181" s="31">
        <f t="shared" si="60"/>
        <v>0</v>
      </c>
      <c r="K181" s="24">
        <f t="shared" si="61"/>
        <v>0</v>
      </c>
      <c r="L181" s="386"/>
      <c r="M181" s="24">
        <f t="shared" si="43"/>
        <v>0</v>
      </c>
      <c r="N181" s="387"/>
      <c r="O181" s="387"/>
      <c r="P181" s="379"/>
      <c r="Q181" s="380"/>
      <c r="R181" s="380"/>
      <c r="S181" s="380"/>
      <c r="T181" s="380"/>
      <c r="U181" s="380"/>
      <c r="V181" s="380"/>
      <c r="W181" s="380"/>
      <c r="X181" s="380"/>
      <c r="Y181" s="380"/>
      <c r="Z181" s="380"/>
      <c r="AA181" s="380"/>
      <c r="AB181" s="380"/>
      <c r="AC181" s="380"/>
      <c r="AD181" s="380"/>
      <c r="AE181" s="380"/>
      <c r="AF181" s="380"/>
      <c r="AG181" s="380"/>
      <c r="AH181" s="380"/>
      <c r="AI181" s="380"/>
      <c r="AJ181" s="380"/>
      <c r="AK181" s="380"/>
      <c r="AL181" s="380"/>
      <c r="AM181" s="380"/>
      <c r="AN181" s="380"/>
      <c r="AO181" s="380"/>
      <c r="AP181" s="380"/>
      <c r="AQ181" s="380"/>
      <c r="AR181" s="380"/>
      <c r="AS181" s="380"/>
      <c r="AT181" s="380"/>
      <c r="AU181" s="380"/>
      <c r="AV181" s="380"/>
      <c r="AW181" s="380"/>
      <c r="AX181" s="380"/>
      <c r="AY181" s="380"/>
      <c r="AZ181" s="380"/>
      <c r="BA181" s="443"/>
      <c r="BB181" s="443"/>
    </row>
    <row r="182" spans="1:54" s="289" customFormat="1" ht="18.75" x14ac:dyDescent="0.3">
      <c r="A182" s="483" t="s">
        <v>185</v>
      </c>
      <c r="B182" s="316">
        <v>2250132</v>
      </c>
      <c r="C182" s="422"/>
      <c r="D182" s="235">
        <f>H182</f>
        <v>0</v>
      </c>
      <c r="E182" s="221">
        <f t="shared" ref="E182:E200" si="64">C182-D182</f>
        <v>0</v>
      </c>
      <c r="F182" s="85" t="e">
        <f t="shared" si="51"/>
        <v>#DIV/0!</v>
      </c>
      <c r="G182" s="235"/>
      <c r="H182" s="235"/>
      <c r="I182" s="235" t="e">
        <f t="shared" si="48"/>
        <v>#DIV/0!</v>
      </c>
      <c r="J182" s="31">
        <f t="shared" si="60"/>
        <v>0</v>
      </c>
      <c r="K182" s="24">
        <f t="shared" si="61"/>
        <v>0</v>
      </c>
      <c r="L182" s="272"/>
      <c r="M182" s="24">
        <f t="shared" si="43"/>
        <v>0</v>
      </c>
      <c r="N182" s="273"/>
      <c r="O182" s="273"/>
      <c r="P182" s="273"/>
      <c r="Q182" s="274"/>
      <c r="R182" s="274"/>
      <c r="S182" s="274"/>
      <c r="T182" s="274"/>
      <c r="U182" s="274"/>
      <c r="V182" s="274"/>
      <c r="W182" s="274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287"/>
      <c r="BA182" s="288"/>
      <c r="BB182" s="288"/>
    </row>
    <row r="183" spans="1:54" s="399" customFormat="1" ht="31.5" x14ac:dyDescent="0.3">
      <c r="A183" s="484" t="s">
        <v>186</v>
      </c>
      <c r="B183" s="270">
        <v>2250134</v>
      </c>
      <c r="C183" s="439"/>
      <c r="D183" s="221">
        <f>H183</f>
        <v>0</v>
      </c>
      <c r="E183" s="221">
        <f t="shared" si="64"/>
        <v>0</v>
      </c>
      <c r="F183" s="85" t="e">
        <f t="shared" si="51"/>
        <v>#DIV/0!</v>
      </c>
      <c r="G183" s="221"/>
      <c r="H183" s="221"/>
      <c r="I183" s="221" t="e">
        <f t="shared" si="48"/>
        <v>#DIV/0!</v>
      </c>
      <c r="J183" s="31">
        <f t="shared" si="60"/>
        <v>0</v>
      </c>
      <c r="K183" s="24">
        <f t="shared" si="61"/>
        <v>0</v>
      </c>
      <c r="L183" s="394"/>
      <c r="M183" s="24">
        <f t="shared" si="43"/>
        <v>0</v>
      </c>
      <c r="N183" s="395"/>
      <c r="O183" s="395"/>
      <c r="P183" s="395"/>
      <c r="Q183" s="396"/>
      <c r="R183" s="396"/>
      <c r="S183" s="396"/>
      <c r="T183" s="396"/>
      <c r="U183" s="396"/>
      <c r="V183" s="396"/>
      <c r="W183" s="396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  <c r="AI183" s="397"/>
      <c r="AJ183" s="397"/>
      <c r="AK183" s="397"/>
      <c r="AL183" s="397"/>
      <c r="AM183" s="397"/>
      <c r="AN183" s="397"/>
      <c r="AO183" s="397"/>
      <c r="AP183" s="397"/>
      <c r="AQ183" s="397"/>
      <c r="AR183" s="397"/>
      <c r="AS183" s="397"/>
      <c r="AT183" s="397"/>
      <c r="AU183" s="397"/>
      <c r="AV183" s="397"/>
      <c r="AW183" s="397"/>
      <c r="AX183" s="397"/>
      <c r="AY183" s="397"/>
      <c r="AZ183" s="397"/>
      <c r="BA183" s="398"/>
      <c r="BB183" s="398"/>
    </row>
    <row r="184" spans="1:54" s="302" customFormat="1" ht="18.75" x14ac:dyDescent="0.3">
      <c r="A184" s="421" t="s">
        <v>187</v>
      </c>
      <c r="B184" s="316">
        <v>2250135</v>
      </c>
      <c r="C184" s="420"/>
      <c r="D184" s="296">
        <f>H184</f>
        <v>0</v>
      </c>
      <c r="E184" s="221">
        <f t="shared" si="64"/>
        <v>0</v>
      </c>
      <c r="F184" s="85" t="e">
        <f t="shared" si="51"/>
        <v>#DIV/0!</v>
      </c>
      <c r="G184" s="296"/>
      <c r="H184" s="296"/>
      <c r="I184" s="296" t="e">
        <f t="shared" si="48"/>
        <v>#DIV/0!</v>
      </c>
      <c r="J184" s="31">
        <f t="shared" si="60"/>
        <v>0</v>
      </c>
      <c r="K184" s="24">
        <f t="shared" si="61"/>
        <v>0</v>
      </c>
      <c r="L184" s="297"/>
      <c r="M184" s="24">
        <f t="shared" si="43"/>
        <v>0</v>
      </c>
      <c r="N184" s="298"/>
      <c r="O184" s="298"/>
      <c r="P184" s="298"/>
      <c r="Q184" s="299"/>
      <c r="R184" s="299"/>
      <c r="S184" s="299"/>
      <c r="T184" s="299"/>
      <c r="U184" s="299"/>
      <c r="V184" s="299"/>
      <c r="W184" s="299"/>
      <c r="X184" s="300"/>
      <c r="Y184" s="300"/>
      <c r="Z184" s="300"/>
      <c r="AA184" s="300"/>
      <c r="AB184" s="300"/>
      <c r="AC184" s="300"/>
      <c r="AD184" s="300"/>
      <c r="AE184" s="300"/>
      <c r="AF184" s="300"/>
      <c r="AG184" s="300"/>
      <c r="AH184" s="300"/>
      <c r="AI184" s="300"/>
      <c r="AJ184" s="300"/>
      <c r="AK184" s="300"/>
      <c r="AL184" s="300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300"/>
      <c r="AZ184" s="300"/>
      <c r="BA184" s="301"/>
      <c r="BB184" s="301"/>
    </row>
    <row r="185" spans="1:54" s="444" customFormat="1" ht="24" customHeight="1" x14ac:dyDescent="0.3">
      <c r="A185" s="258" t="s">
        <v>36</v>
      </c>
      <c r="B185" s="482" t="s">
        <v>69</v>
      </c>
      <c r="C185" s="372">
        <f t="shared" ref="C185:H185" si="65">SUM(C186:C189)</f>
        <v>6000</v>
      </c>
      <c r="D185" s="372">
        <f t="shared" si="65"/>
        <v>0</v>
      </c>
      <c r="E185" s="372">
        <f t="shared" si="65"/>
        <v>6000</v>
      </c>
      <c r="F185" s="115">
        <f t="shared" si="51"/>
        <v>0</v>
      </c>
      <c r="G185" s="372">
        <f t="shared" si="65"/>
        <v>0</v>
      </c>
      <c r="H185" s="372">
        <f t="shared" si="65"/>
        <v>0</v>
      </c>
      <c r="I185" s="372" t="e">
        <f t="shared" si="48"/>
        <v>#DIV/0!</v>
      </c>
      <c r="J185" s="31">
        <f t="shared" si="60"/>
        <v>0</v>
      </c>
      <c r="K185" s="24">
        <f t="shared" si="61"/>
        <v>6000</v>
      </c>
      <c r="L185" s="386"/>
      <c r="M185" s="24">
        <f t="shared" si="43"/>
        <v>6000</v>
      </c>
      <c r="N185" s="387"/>
      <c r="O185" s="387"/>
      <c r="P185" s="379"/>
      <c r="Q185" s="380"/>
      <c r="R185" s="380"/>
      <c r="S185" s="380"/>
      <c r="T185" s="380"/>
      <c r="U185" s="380"/>
      <c r="V185" s="380"/>
      <c r="W185" s="380"/>
      <c r="X185" s="380"/>
      <c r="Y185" s="380"/>
      <c r="Z185" s="380"/>
      <c r="AA185" s="380"/>
      <c r="AB185" s="380"/>
      <c r="AC185" s="380"/>
      <c r="AD185" s="380"/>
      <c r="AE185" s="380"/>
      <c r="AF185" s="380"/>
      <c r="AG185" s="380"/>
      <c r="AH185" s="380"/>
      <c r="AI185" s="380"/>
      <c r="AJ185" s="380"/>
      <c r="AK185" s="380"/>
      <c r="AL185" s="380"/>
      <c r="AM185" s="380"/>
      <c r="AN185" s="380"/>
      <c r="AO185" s="380"/>
      <c r="AP185" s="380"/>
      <c r="AQ185" s="380"/>
      <c r="AR185" s="380"/>
      <c r="AS185" s="380"/>
      <c r="AT185" s="380"/>
      <c r="AU185" s="380"/>
      <c r="AV185" s="380"/>
      <c r="AW185" s="380"/>
      <c r="AX185" s="380"/>
      <c r="AY185" s="380"/>
      <c r="AZ185" s="380"/>
      <c r="BA185" s="443"/>
      <c r="BB185" s="443"/>
    </row>
    <row r="186" spans="1:54" s="486" customFormat="1" ht="18.75" x14ac:dyDescent="0.3">
      <c r="A186" s="421" t="s">
        <v>188</v>
      </c>
      <c r="B186" s="337">
        <v>2260048</v>
      </c>
      <c r="C186" s="420"/>
      <c r="D186" s="235">
        <f>H186</f>
        <v>0</v>
      </c>
      <c r="E186" s="221">
        <f t="shared" si="64"/>
        <v>0</v>
      </c>
      <c r="F186" s="85" t="e">
        <f t="shared" si="51"/>
        <v>#DIV/0!</v>
      </c>
      <c r="G186" s="296"/>
      <c r="H186" s="296"/>
      <c r="I186" s="296" t="e">
        <f t="shared" si="48"/>
        <v>#DIV/0!</v>
      </c>
      <c r="J186" s="31">
        <f t="shared" si="60"/>
        <v>0</v>
      </c>
      <c r="K186" s="24">
        <f t="shared" si="61"/>
        <v>0</v>
      </c>
      <c r="L186" s="378"/>
      <c r="M186" s="24">
        <f t="shared" si="43"/>
        <v>0</v>
      </c>
      <c r="N186" s="379"/>
      <c r="O186" s="379"/>
      <c r="P186" s="379"/>
      <c r="Q186" s="380"/>
      <c r="R186" s="380"/>
      <c r="S186" s="380"/>
      <c r="T186" s="380"/>
      <c r="U186" s="380"/>
      <c r="V186" s="380"/>
      <c r="W186" s="380"/>
      <c r="X186" s="381"/>
      <c r="Y186" s="381"/>
      <c r="Z186" s="381"/>
      <c r="AA186" s="381"/>
      <c r="AB186" s="381"/>
      <c r="AC186" s="381"/>
      <c r="AD186" s="381"/>
      <c r="AE186" s="381"/>
      <c r="AF186" s="381"/>
      <c r="AG186" s="381"/>
      <c r="AH186" s="381"/>
      <c r="AI186" s="381"/>
      <c r="AJ186" s="381"/>
      <c r="AK186" s="381"/>
      <c r="AL186" s="381"/>
      <c r="AM186" s="381"/>
      <c r="AN186" s="381"/>
      <c r="AO186" s="381"/>
      <c r="AP186" s="381"/>
      <c r="AQ186" s="381"/>
      <c r="AR186" s="381"/>
      <c r="AS186" s="381"/>
      <c r="AT186" s="381"/>
      <c r="AU186" s="381"/>
      <c r="AV186" s="381"/>
      <c r="AW186" s="381"/>
      <c r="AX186" s="381"/>
      <c r="AY186" s="381"/>
      <c r="AZ186" s="381"/>
      <c r="BA186" s="485"/>
      <c r="BB186" s="485"/>
    </row>
    <row r="187" spans="1:54" s="486" customFormat="1" ht="18.75" x14ac:dyDescent="0.3">
      <c r="A187" s="419" t="s">
        <v>129</v>
      </c>
      <c r="B187" s="337">
        <v>2260034</v>
      </c>
      <c r="C187" s="420"/>
      <c r="D187" s="235"/>
      <c r="E187" s="221">
        <f t="shared" si="64"/>
        <v>0</v>
      </c>
      <c r="F187" s="85"/>
      <c r="G187" s="296"/>
      <c r="H187" s="296"/>
      <c r="I187" s="296"/>
      <c r="J187" s="31"/>
      <c r="K187" s="24"/>
      <c r="L187" s="378"/>
      <c r="M187" s="24"/>
      <c r="N187" s="379"/>
      <c r="O187" s="379"/>
      <c r="P187" s="379"/>
      <c r="Q187" s="380"/>
      <c r="R187" s="380"/>
      <c r="S187" s="380"/>
      <c r="T187" s="380"/>
      <c r="U187" s="380"/>
      <c r="V187" s="380"/>
      <c r="W187" s="380"/>
      <c r="X187" s="381"/>
      <c r="Y187" s="381"/>
      <c r="Z187" s="381"/>
      <c r="AA187" s="381"/>
      <c r="AB187" s="381"/>
      <c r="AC187" s="381"/>
      <c r="AD187" s="381"/>
      <c r="AE187" s="381"/>
      <c r="AF187" s="381"/>
      <c r="AG187" s="381"/>
      <c r="AH187" s="381"/>
      <c r="AI187" s="381"/>
      <c r="AJ187" s="381"/>
      <c r="AK187" s="381"/>
      <c r="AL187" s="381"/>
      <c r="AM187" s="381"/>
      <c r="AN187" s="381"/>
      <c r="AO187" s="381"/>
      <c r="AP187" s="381"/>
      <c r="AQ187" s="381"/>
      <c r="AR187" s="381"/>
      <c r="AS187" s="381"/>
      <c r="AT187" s="381"/>
      <c r="AU187" s="381"/>
      <c r="AV187" s="381"/>
      <c r="AW187" s="381"/>
      <c r="AX187" s="381"/>
      <c r="AY187" s="381"/>
      <c r="AZ187" s="381"/>
      <c r="BA187" s="485"/>
      <c r="BB187" s="485"/>
    </row>
    <row r="188" spans="1:54" s="289" customFormat="1" ht="31.5" x14ac:dyDescent="0.3">
      <c r="A188" s="447" t="s">
        <v>189</v>
      </c>
      <c r="B188" s="311">
        <v>2260336</v>
      </c>
      <c r="C188" s="412">
        <v>6000</v>
      </c>
      <c r="D188" s="235">
        <f>H188</f>
        <v>0</v>
      </c>
      <c r="E188" s="221">
        <f t="shared" si="64"/>
        <v>6000</v>
      </c>
      <c r="F188" s="85">
        <f t="shared" si="51"/>
        <v>0</v>
      </c>
      <c r="G188" s="235"/>
      <c r="H188" s="235"/>
      <c r="I188" s="235" t="e">
        <f t="shared" si="48"/>
        <v>#DIV/0!</v>
      </c>
      <c r="J188" s="31">
        <f>G188-H188</f>
        <v>0</v>
      </c>
      <c r="K188" s="24">
        <f>C188</f>
        <v>6000</v>
      </c>
      <c r="L188" s="272"/>
      <c r="M188" s="24">
        <f t="shared" si="43"/>
        <v>6000</v>
      </c>
      <c r="N188" s="273"/>
      <c r="O188" s="273"/>
      <c r="P188" s="273"/>
      <c r="Q188" s="274"/>
      <c r="R188" s="274"/>
      <c r="S188" s="274"/>
      <c r="T188" s="274"/>
      <c r="U188" s="274"/>
      <c r="V188" s="274"/>
      <c r="W188" s="274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8"/>
      <c r="BB188" s="288"/>
    </row>
    <row r="189" spans="1:54" s="302" customFormat="1" ht="22.5" customHeight="1" x14ac:dyDescent="0.3">
      <c r="A189" s="419" t="s">
        <v>190</v>
      </c>
      <c r="B189" s="337">
        <v>2260382</v>
      </c>
      <c r="C189" s="439"/>
      <c r="D189" s="296">
        <f>H189</f>
        <v>0</v>
      </c>
      <c r="E189" s="221">
        <f t="shared" si="64"/>
        <v>0</v>
      </c>
      <c r="F189" s="85" t="e">
        <f t="shared" si="51"/>
        <v>#DIV/0!</v>
      </c>
      <c r="G189" s="296"/>
      <c r="H189" s="296"/>
      <c r="I189" s="296" t="e">
        <f t="shared" si="48"/>
        <v>#DIV/0!</v>
      </c>
      <c r="J189" s="31">
        <f>G189-H189</f>
        <v>0</v>
      </c>
      <c r="K189" s="24">
        <f>C189</f>
        <v>0</v>
      </c>
      <c r="L189" s="297"/>
      <c r="M189" s="24">
        <f t="shared" si="43"/>
        <v>0</v>
      </c>
      <c r="N189" s="298"/>
      <c r="O189" s="298"/>
      <c r="P189" s="298"/>
      <c r="Q189" s="299"/>
      <c r="R189" s="299"/>
      <c r="S189" s="299"/>
      <c r="T189" s="299"/>
      <c r="U189" s="299"/>
      <c r="V189" s="299"/>
      <c r="W189" s="299"/>
      <c r="X189" s="300"/>
      <c r="Y189" s="300"/>
      <c r="Z189" s="300"/>
      <c r="AA189" s="300"/>
      <c r="AB189" s="300"/>
      <c r="AC189" s="300"/>
      <c r="AD189" s="300"/>
      <c r="AE189" s="300"/>
      <c r="AF189" s="300"/>
      <c r="AG189" s="300"/>
      <c r="AH189" s="300"/>
      <c r="AI189" s="300"/>
      <c r="AJ189" s="300"/>
      <c r="AK189" s="300"/>
      <c r="AL189" s="300"/>
      <c r="AM189" s="300"/>
      <c r="AN189" s="300"/>
      <c r="AO189" s="300"/>
      <c r="AP189" s="300"/>
      <c r="AQ189" s="300"/>
      <c r="AR189" s="300"/>
      <c r="AS189" s="300"/>
      <c r="AT189" s="300"/>
      <c r="AU189" s="300"/>
      <c r="AV189" s="300"/>
      <c r="AW189" s="300"/>
      <c r="AX189" s="300"/>
      <c r="AY189" s="300"/>
      <c r="AZ189" s="300"/>
      <c r="BA189" s="301"/>
      <c r="BB189" s="301"/>
    </row>
    <row r="190" spans="1:54" s="309" customFormat="1" ht="21.75" customHeight="1" x14ac:dyDescent="0.25">
      <c r="A190" s="283" t="s">
        <v>40</v>
      </c>
      <c r="B190" s="487" t="s">
        <v>191</v>
      </c>
      <c r="C190" s="372">
        <f>SUM(C191:C198)</f>
        <v>0</v>
      </c>
      <c r="D190" s="372">
        <f>SUM(D191:D198)</f>
        <v>0</v>
      </c>
      <c r="E190" s="372">
        <f>SUM(E191:E198)</f>
        <v>0</v>
      </c>
      <c r="F190" s="372" t="e">
        <f t="shared" ref="F190:P190" si="66">SUM(F191:F198)</f>
        <v>#DIV/0!</v>
      </c>
      <c r="G190" s="372">
        <f t="shared" si="66"/>
        <v>0</v>
      </c>
      <c r="H190" s="372">
        <f t="shared" si="66"/>
        <v>0</v>
      </c>
      <c r="I190" s="372" t="e">
        <f t="shared" si="66"/>
        <v>#DIV/0!</v>
      </c>
      <c r="J190" s="372">
        <f t="shared" si="66"/>
        <v>0</v>
      </c>
      <c r="K190" s="372">
        <f t="shared" si="66"/>
        <v>0</v>
      </c>
      <c r="L190" s="372">
        <f t="shared" si="66"/>
        <v>0</v>
      </c>
      <c r="M190" s="372">
        <f t="shared" si="66"/>
        <v>0</v>
      </c>
      <c r="N190" s="372">
        <f t="shared" si="66"/>
        <v>0</v>
      </c>
      <c r="O190" s="372">
        <f t="shared" si="66"/>
        <v>0</v>
      </c>
      <c r="P190" s="372">
        <f t="shared" si="66"/>
        <v>0</v>
      </c>
      <c r="Q190" s="238"/>
      <c r="R190" s="238"/>
      <c r="S190" s="238"/>
      <c r="T190" s="238"/>
      <c r="U190" s="238"/>
      <c r="V190" s="238"/>
      <c r="W190" s="238"/>
      <c r="X190" s="238"/>
      <c r="Y190" s="238"/>
      <c r="Z190" s="238"/>
      <c r="AA190" s="238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  <c r="AS190" s="238"/>
      <c r="AT190" s="238"/>
      <c r="AU190" s="238"/>
      <c r="AV190" s="238"/>
      <c r="AW190" s="238"/>
      <c r="AX190" s="238"/>
      <c r="AY190" s="238"/>
      <c r="AZ190" s="238"/>
      <c r="BA190" s="308"/>
      <c r="BB190" s="308"/>
    </row>
    <row r="191" spans="1:54" s="458" customFormat="1" ht="21.75" customHeight="1" x14ac:dyDescent="0.3">
      <c r="A191" s="449" t="s">
        <v>192</v>
      </c>
      <c r="B191" s="488">
        <v>3100004</v>
      </c>
      <c r="C191" s="489"/>
      <c r="D191" s="235">
        <f t="shared" ref="D191:D198" si="67">H191</f>
        <v>0</v>
      </c>
      <c r="E191" s="221">
        <f t="shared" si="64"/>
        <v>0</v>
      </c>
      <c r="F191" s="85" t="e">
        <f t="shared" si="51"/>
        <v>#DIV/0!</v>
      </c>
      <c r="G191" s="489"/>
      <c r="H191" s="489"/>
      <c r="I191" s="235" t="e">
        <f t="shared" si="48"/>
        <v>#DIV/0!</v>
      </c>
      <c r="J191" s="457"/>
      <c r="K191" s="24"/>
      <c r="L191" s="236"/>
      <c r="M191" s="24"/>
      <c r="N191" s="237"/>
      <c r="O191" s="237"/>
      <c r="P191" s="237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238"/>
      <c r="AE191" s="238"/>
      <c r="AF191" s="238"/>
      <c r="AG191" s="238"/>
      <c r="AH191" s="238"/>
      <c r="AI191" s="238"/>
      <c r="AJ191" s="238"/>
      <c r="AK191" s="238"/>
      <c r="AL191" s="238"/>
      <c r="AM191" s="238"/>
      <c r="AN191" s="238"/>
      <c r="AO191" s="238"/>
      <c r="AP191" s="238"/>
      <c r="AQ191" s="238"/>
      <c r="AR191" s="238"/>
      <c r="AS191" s="238"/>
      <c r="AT191" s="238"/>
      <c r="AU191" s="238"/>
      <c r="AV191" s="238"/>
      <c r="AW191" s="238"/>
      <c r="AX191" s="238"/>
      <c r="AY191" s="238"/>
      <c r="AZ191" s="238"/>
      <c r="BA191" s="238"/>
      <c r="BB191" s="238"/>
    </row>
    <row r="192" spans="1:54" s="289" customFormat="1" ht="31.5" x14ac:dyDescent="0.3">
      <c r="A192" s="449" t="s">
        <v>193</v>
      </c>
      <c r="B192" s="488">
        <v>3100014</v>
      </c>
      <c r="C192" s="420"/>
      <c r="D192" s="235">
        <f t="shared" si="67"/>
        <v>0</v>
      </c>
      <c r="E192" s="221">
        <f t="shared" si="64"/>
        <v>0</v>
      </c>
      <c r="F192" s="85" t="e">
        <f t="shared" si="51"/>
        <v>#DIV/0!</v>
      </c>
      <c r="G192" s="235"/>
      <c r="H192" s="235"/>
      <c r="I192" s="235" t="e">
        <f t="shared" si="48"/>
        <v>#DIV/0!</v>
      </c>
      <c r="J192" s="31">
        <f>G192-H192</f>
        <v>0</v>
      </c>
      <c r="K192" s="24">
        <f>C192</f>
        <v>0</v>
      </c>
      <c r="L192" s="272"/>
      <c r="M192" s="24">
        <f t="shared" si="43"/>
        <v>0</v>
      </c>
      <c r="N192" s="273"/>
      <c r="O192" s="273"/>
      <c r="P192" s="273"/>
      <c r="Q192" s="274"/>
      <c r="R192" s="274"/>
      <c r="S192" s="274"/>
      <c r="T192" s="274"/>
      <c r="U192" s="274"/>
      <c r="V192" s="274"/>
      <c r="W192" s="274"/>
      <c r="X192" s="287"/>
      <c r="Y192" s="287"/>
      <c r="Z192" s="287"/>
      <c r="AA192" s="287"/>
      <c r="AB192" s="287"/>
      <c r="AC192" s="287"/>
      <c r="AD192" s="287"/>
      <c r="AE192" s="287"/>
      <c r="AF192" s="287"/>
      <c r="AG192" s="287"/>
      <c r="AH192" s="287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7"/>
      <c r="AT192" s="287"/>
      <c r="AU192" s="287"/>
      <c r="AV192" s="287"/>
      <c r="AW192" s="287"/>
      <c r="AX192" s="287"/>
      <c r="AY192" s="287"/>
      <c r="AZ192" s="287"/>
      <c r="BA192" s="288"/>
      <c r="BB192" s="288"/>
    </row>
    <row r="193" spans="1:54" s="289" customFormat="1" ht="18.75" x14ac:dyDescent="0.3">
      <c r="A193" s="449" t="s">
        <v>194</v>
      </c>
      <c r="B193" s="337">
        <v>3100016</v>
      </c>
      <c r="C193" s="420"/>
      <c r="D193" s="235">
        <f t="shared" si="67"/>
        <v>0</v>
      </c>
      <c r="E193" s="221">
        <f t="shared" si="64"/>
        <v>0</v>
      </c>
      <c r="F193" s="85" t="e">
        <f t="shared" si="51"/>
        <v>#DIV/0!</v>
      </c>
      <c r="G193" s="235"/>
      <c r="H193" s="235"/>
      <c r="I193" s="235" t="e">
        <f t="shared" si="48"/>
        <v>#DIV/0!</v>
      </c>
      <c r="J193" s="31"/>
      <c r="K193" s="24"/>
      <c r="L193" s="272"/>
      <c r="M193" s="24"/>
      <c r="N193" s="273"/>
      <c r="O193" s="273"/>
      <c r="P193" s="273"/>
      <c r="Q193" s="274"/>
      <c r="R193" s="274"/>
      <c r="S193" s="274"/>
      <c r="T193" s="274"/>
      <c r="U193" s="274"/>
      <c r="V193" s="274"/>
      <c r="W193" s="274"/>
      <c r="X193" s="287"/>
      <c r="Y193" s="287"/>
      <c r="Z193" s="287"/>
      <c r="AA193" s="287"/>
      <c r="AB193" s="287"/>
      <c r="AC193" s="287"/>
      <c r="AD193" s="287"/>
      <c r="AE193" s="287"/>
      <c r="AF193" s="287"/>
      <c r="AG193" s="287"/>
      <c r="AH193" s="287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8"/>
      <c r="BB193" s="288"/>
    </row>
    <row r="194" spans="1:54" s="289" customFormat="1" ht="18.75" x14ac:dyDescent="0.3">
      <c r="A194" s="449" t="s">
        <v>195</v>
      </c>
      <c r="B194" s="337">
        <v>3100020</v>
      </c>
      <c r="C194" s="420"/>
      <c r="D194" s="235">
        <f t="shared" si="67"/>
        <v>0</v>
      </c>
      <c r="E194" s="221">
        <f t="shared" si="64"/>
        <v>0</v>
      </c>
      <c r="F194" s="85" t="e">
        <f t="shared" si="51"/>
        <v>#DIV/0!</v>
      </c>
      <c r="G194" s="235"/>
      <c r="H194" s="235"/>
      <c r="I194" s="235" t="e">
        <f t="shared" si="48"/>
        <v>#DIV/0!</v>
      </c>
      <c r="J194" s="31"/>
      <c r="K194" s="24"/>
      <c r="L194" s="272"/>
      <c r="M194" s="24"/>
      <c r="N194" s="273"/>
      <c r="O194" s="273"/>
      <c r="P194" s="273"/>
      <c r="Q194" s="274"/>
      <c r="R194" s="274"/>
      <c r="S194" s="274"/>
      <c r="T194" s="274"/>
      <c r="U194" s="274"/>
      <c r="V194" s="274"/>
      <c r="W194" s="274"/>
      <c r="X194" s="287"/>
      <c r="Y194" s="287"/>
      <c r="Z194" s="287"/>
      <c r="AA194" s="287"/>
      <c r="AB194" s="287"/>
      <c r="AC194" s="287"/>
      <c r="AD194" s="287"/>
      <c r="AE194" s="287"/>
      <c r="AF194" s="287"/>
      <c r="AG194" s="287"/>
      <c r="AH194" s="287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8"/>
      <c r="BB194" s="288"/>
    </row>
    <row r="195" spans="1:54" s="289" customFormat="1" ht="18.75" x14ac:dyDescent="0.3">
      <c r="A195" s="449" t="s">
        <v>196</v>
      </c>
      <c r="B195" s="488">
        <v>3100026</v>
      </c>
      <c r="C195" s="420"/>
      <c r="D195" s="235">
        <f t="shared" si="67"/>
        <v>0</v>
      </c>
      <c r="E195" s="221">
        <f t="shared" si="64"/>
        <v>0</v>
      </c>
      <c r="F195" s="85" t="e">
        <f t="shared" si="51"/>
        <v>#DIV/0!</v>
      </c>
      <c r="G195" s="235"/>
      <c r="H195" s="235"/>
      <c r="I195" s="235" t="e">
        <f t="shared" si="48"/>
        <v>#DIV/0!</v>
      </c>
      <c r="J195" s="31"/>
      <c r="K195" s="24"/>
      <c r="L195" s="272"/>
      <c r="M195" s="24"/>
      <c r="N195" s="273"/>
      <c r="O195" s="273"/>
      <c r="P195" s="273"/>
      <c r="Q195" s="274"/>
      <c r="R195" s="274"/>
      <c r="S195" s="274"/>
      <c r="T195" s="274"/>
      <c r="U195" s="274"/>
      <c r="V195" s="274"/>
      <c r="W195" s="274"/>
      <c r="X195" s="287"/>
      <c r="Y195" s="287"/>
      <c r="Z195" s="287"/>
      <c r="AA195" s="287"/>
      <c r="AB195" s="287"/>
      <c r="AC195" s="287"/>
      <c r="AD195" s="287"/>
      <c r="AE195" s="287"/>
      <c r="AF195" s="287"/>
      <c r="AG195" s="287"/>
      <c r="AH195" s="287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7"/>
      <c r="AU195" s="287"/>
      <c r="AV195" s="287"/>
      <c r="AW195" s="287"/>
      <c r="AX195" s="287"/>
      <c r="AY195" s="287"/>
      <c r="AZ195" s="287"/>
      <c r="BA195" s="288"/>
      <c r="BB195" s="288"/>
    </row>
    <row r="196" spans="1:54" s="289" customFormat="1" ht="18.75" x14ac:dyDescent="0.3">
      <c r="A196" s="449" t="s">
        <v>44</v>
      </c>
      <c r="B196" s="488">
        <v>3100035</v>
      </c>
      <c r="C196" s="420"/>
      <c r="D196" s="235">
        <f t="shared" si="67"/>
        <v>0</v>
      </c>
      <c r="E196" s="221">
        <f t="shared" si="64"/>
        <v>0</v>
      </c>
      <c r="F196" s="85" t="e">
        <f t="shared" si="51"/>
        <v>#DIV/0!</v>
      </c>
      <c r="G196" s="235"/>
      <c r="H196" s="235"/>
      <c r="I196" s="235" t="e">
        <f t="shared" si="48"/>
        <v>#DIV/0!</v>
      </c>
      <c r="J196" s="31"/>
      <c r="K196" s="24"/>
      <c r="L196" s="272"/>
      <c r="M196" s="24"/>
      <c r="N196" s="273"/>
      <c r="O196" s="273"/>
      <c r="P196" s="273"/>
      <c r="Q196" s="274"/>
      <c r="R196" s="274"/>
      <c r="S196" s="274"/>
      <c r="T196" s="274"/>
      <c r="U196" s="274"/>
      <c r="V196" s="274"/>
      <c r="W196" s="274"/>
      <c r="X196" s="287"/>
      <c r="Y196" s="287"/>
      <c r="Z196" s="287"/>
      <c r="AA196" s="287"/>
      <c r="AB196" s="287"/>
      <c r="AC196" s="287"/>
      <c r="AD196" s="287"/>
      <c r="AE196" s="287"/>
      <c r="AF196" s="287"/>
      <c r="AG196" s="287"/>
      <c r="AH196" s="287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87"/>
      <c r="AZ196" s="287"/>
      <c r="BA196" s="288"/>
      <c r="BB196" s="288"/>
    </row>
    <row r="197" spans="1:54" s="399" customFormat="1" ht="18.75" x14ac:dyDescent="0.3">
      <c r="A197" s="449" t="s">
        <v>197</v>
      </c>
      <c r="B197" s="337">
        <v>3100039</v>
      </c>
      <c r="C197" s="420"/>
      <c r="D197" s="235">
        <f t="shared" si="67"/>
        <v>0</v>
      </c>
      <c r="E197" s="221">
        <f t="shared" si="64"/>
        <v>0</v>
      </c>
      <c r="F197" s="85" t="e">
        <f t="shared" si="51"/>
        <v>#DIV/0!</v>
      </c>
      <c r="G197" s="221"/>
      <c r="H197" s="221"/>
      <c r="I197" s="235" t="e">
        <f t="shared" si="48"/>
        <v>#DIV/0!</v>
      </c>
      <c r="J197" s="31">
        <f>G197-H197</f>
        <v>0</v>
      </c>
      <c r="K197" s="24">
        <f>C197</f>
        <v>0</v>
      </c>
      <c r="L197" s="394"/>
      <c r="M197" s="24">
        <f t="shared" si="43"/>
        <v>0</v>
      </c>
      <c r="N197" s="395"/>
      <c r="O197" s="395"/>
      <c r="P197" s="395"/>
      <c r="Q197" s="396"/>
      <c r="R197" s="396"/>
      <c r="S197" s="396"/>
      <c r="T197" s="396"/>
      <c r="U197" s="396"/>
      <c r="V197" s="396"/>
      <c r="W197" s="396"/>
      <c r="X197" s="397"/>
      <c r="Y197" s="397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/>
      <c r="AJ197" s="397"/>
      <c r="AK197" s="397"/>
      <c r="AL197" s="397"/>
      <c r="AM197" s="397"/>
      <c r="AN197" s="397"/>
      <c r="AO197" s="397"/>
      <c r="AP197" s="397"/>
      <c r="AQ197" s="397"/>
      <c r="AR197" s="397"/>
      <c r="AS197" s="397"/>
      <c r="AT197" s="397"/>
      <c r="AU197" s="397"/>
      <c r="AV197" s="397"/>
      <c r="AW197" s="397"/>
      <c r="AX197" s="397"/>
      <c r="AY197" s="397"/>
      <c r="AZ197" s="397"/>
      <c r="BA197" s="398"/>
      <c r="BB197" s="398"/>
    </row>
    <row r="198" spans="1:54" s="490" customFormat="1" ht="18.75" x14ac:dyDescent="0.3">
      <c r="A198" s="312" t="s">
        <v>198</v>
      </c>
      <c r="B198" s="368">
        <v>3100121</v>
      </c>
      <c r="C198" s="422"/>
      <c r="D198" s="235">
        <f t="shared" si="67"/>
        <v>0</v>
      </c>
      <c r="E198" s="221">
        <f t="shared" si="64"/>
        <v>0</v>
      </c>
      <c r="F198" s="85" t="e">
        <f t="shared" si="51"/>
        <v>#DIV/0!</v>
      </c>
      <c r="G198" s="235"/>
      <c r="H198" s="235"/>
      <c r="I198" s="235" t="e">
        <f t="shared" si="48"/>
        <v>#DIV/0!</v>
      </c>
      <c r="J198" s="31">
        <f>G198-H198</f>
        <v>0</v>
      </c>
      <c r="K198" s="24">
        <f>C198</f>
        <v>0</v>
      </c>
      <c r="L198" s="272"/>
      <c r="M198" s="24">
        <f t="shared" si="43"/>
        <v>0</v>
      </c>
      <c r="N198" s="273"/>
      <c r="O198" s="273"/>
      <c r="P198" s="273"/>
      <c r="Q198" s="274"/>
      <c r="R198" s="274"/>
      <c r="S198" s="274"/>
      <c r="T198" s="274"/>
      <c r="U198" s="274"/>
      <c r="V198" s="274"/>
      <c r="W198" s="274"/>
      <c r="X198" s="287"/>
      <c r="Y198" s="287"/>
      <c r="Z198" s="287"/>
      <c r="AA198" s="287"/>
      <c r="AB198" s="287"/>
      <c r="AC198" s="287"/>
      <c r="AD198" s="287"/>
      <c r="AE198" s="287"/>
      <c r="AF198" s="287"/>
      <c r="AG198" s="287"/>
      <c r="AH198" s="287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7"/>
      <c r="AS198" s="287"/>
      <c r="AT198" s="287"/>
      <c r="AU198" s="287"/>
      <c r="AV198" s="287"/>
      <c r="AW198" s="287"/>
      <c r="AX198" s="287"/>
      <c r="AY198" s="287"/>
      <c r="AZ198" s="287"/>
      <c r="BA198" s="287"/>
      <c r="BB198" s="287"/>
    </row>
    <row r="199" spans="1:54" s="490" customFormat="1" ht="18.75" x14ac:dyDescent="0.3">
      <c r="A199" s="283" t="s">
        <v>45</v>
      </c>
      <c r="B199" s="405">
        <v>340</v>
      </c>
      <c r="C199" s="406">
        <f>SUM(C200)</f>
        <v>84500</v>
      </c>
      <c r="D199" s="406">
        <f>SUM(D200)</f>
        <v>0</v>
      </c>
      <c r="E199" s="406">
        <f>SUM(E200)</f>
        <v>84500</v>
      </c>
      <c r="F199" s="115"/>
      <c r="G199" s="491"/>
      <c r="H199" s="491"/>
      <c r="I199" s="491"/>
      <c r="J199" s="31"/>
      <c r="K199" s="24"/>
      <c r="L199" s="272"/>
      <c r="M199" s="24"/>
      <c r="N199" s="273"/>
      <c r="O199" s="273"/>
      <c r="P199" s="273"/>
      <c r="Q199" s="274"/>
      <c r="R199" s="274"/>
      <c r="S199" s="274"/>
      <c r="T199" s="274"/>
      <c r="U199" s="274"/>
      <c r="V199" s="274"/>
      <c r="W199" s="274"/>
      <c r="X199" s="287"/>
      <c r="Y199" s="287"/>
      <c r="Z199" s="287"/>
      <c r="AA199" s="287"/>
      <c r="AB199" s="287"/>
      <c r="AC199" s="287"/>
      <c r="AD199" s="287"/>
      <c r="AE199" s="287"/>
      <c r="AF199" s="287"/>
      <c r="AG199" s="287"/>
      <c r="AH199" s="287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7"/>
      <c r="AS199" s="287"/>
      <c r="AT199" s="287"/>
      <c r="AU199" s="287"/>
      <c r="AV199" s="287"/>
      <c r="AW199" s="287"/>
      <c r="AX199" s="287"/>
      <c r="AY199" s="287"/>
      <c r="AZ199" s="287"/>
      <c r="BA199" s="287"/>
      <c r="BB199" s="287"/>
    </row>
    <row r="200" spans="1:54" s="490" customFormat="1" ht="18.75" x14ac:dyDescent="0.3">
      <c r="A200" s="492" t="s">
        <v>199</v>
      </c>
      <c r="B200" s="368">
        <v>3450000</v>
      </c>
      <c r="C200" s="422">
        <v>84500</v>
      </c>
      <c r="D200" s="235">
        <f>H200</f>
        <v>0</v>
      </c>
      <c r="E200" s="221">
        <f t="shared" si="64"/>
        <v>84500</v>
      </c>
      <c r="F200" s="85">
        <f t="shared" si="51"/>
        <v>0</v>
      </c>
      <c r="G200" s="235">
        <v>84500</v>
      </c>
      <c r="H200" s="235"/>
      <c r="I200" s="235">
        <f t="shared" si="48"/>
        <v>0</v>
      </c>
      <c r="J200" s="457"/>
      <c r="K200" s="24"/>
      <c r="L200" s="272"/>
      <c r="M200" s="24"/>
      <c r="N200" s="273"/>
      <c r="O200" s="273"/>
      <c r="P200" s="273"/>
      <c r="Q200" s="274"/>
      <c r="R200" s="274"/>
      <c r="S200" s="274"/>
      <c r="T200" s="274"/>
      <c r="U200" s="274"/>
      <c r="V200" s="274"/>
      <c r="W200" s="274"/>
      <c r="X200" s="287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287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7"/>
      <c r="AS200" s="287"/>
      <c r="AT200" s="287"/>
      <c r="AU200" s="287"/>
      <c r="AV200" s="287"/>
      <c r="AW200" s="287"/>
      <c r="AX200" s="287"/>
      <c r="AY200" s="287"/>
      <c r="AZ200" s="287"/>
      <c r="BA200" s="287"/>
      <c r="BB200" s="287"/>
    </row>
    <row r="201" spans="1:54" s="453" customFormat="1" ht="18.75" x14ac:dyDescent="0.3">
      <c r="A201" s="180" t="s">
        <v>200</v>
      </c>
      <c r="B201" s="480" t="s">
        <v>164</v>
      </c>
      <c r="C201" s="481">
        <f>C202+C204+C206</f>
        <v>0</v>
      </c>
      <c r="D201" s="481">
        <f>D202+D204+D206</f>
        <v>0</v>
      </c>
      <c r="E201" s="481">
        <f>E202+E204+E206</f>
        <v>0</v>
      </c>
      <c r="F201" s="175" t="e">
        <f t="shared" si="51"/>
        <v>#DIV/0!</v>
      </c>
      <c r="G201" s="481">
        <f>G202+G204+G206</f>
        <v>0</v>
      </c>
      <c r="H201" s="481">
        <f>H202+H204+H206</f>
        <v>0</v>
      </c>
      <c r="I201" s="481" t="e">
        <f t="shared" si="48"/>
        <v>#DIV/0!</v>
      </c>
      <c r="J201" s="31">
        <f t="shared" ref="J201:J220" si="68">G201-H201</f>
        <v>0</v>
      </c>
      <c r="K201" s="24">
        <f t="shared" ref="K201:K220" si="69">C201</f>
        <v>0</v>
      </c>
      <c r="L201" s="450"/>
      <c r="M201" s="24">
        <f t="shared" si="43"/>
        <v>0</v>
      </c>
      <c r="N201" s="451"/>
      <c r="O201" s="451"/>
      <c r="P201" s="451"/>
      <c r="Q201" s="409"/>
      <c r="R201" s="409"/>
      <c r="S201" s="409"/>
      <c r="T201" s="409"/>
      <c r="U201" s="409"/>
      <c r="V201" s="409"/>
      <c r="W201" s="409"/>
      <c r="X201" s="409"/>
      <c r="Y201" s="409"/>
      <c r="Z201" s="409"/>
      <c r="AA201" s="409"/>
      <c r="AB201" s="409"/>
      <c r="AC201" s="409"/>
      <c r="AD201" s="409"/>
      <c r="AE201" s="409"/>
      <c r="AF201" s="409"/>
      <c r="AG201" s="409"/>
      <c r="AH201" s="409"/>
      <c r="AI201" s="409"/>
      <c r="AJ201" s="409"/>
      <c r="AK201" s="409"/>
      <c r="AL201" s="409"/>
      <c r="AM201" s="409"/>
      <c r="AN201" s="409"/>
      <c r="AO201" s="409"/>
      <c r="AP201" s="409"/>
      <c r="AQ201" s="409"/>
      <c r="AR201" s="409"/>
      <c r="AS201" s="409"/>
      <c r="AT201" s="409"/>
      <c r="AU201" s="409"/>
      <c r="AV201" s="409"/>
      <c r="AW201" s="409"/>
      <c r="AX201" s="409"/>
      <c r="AY201" s="409"/>
      <c r="AZ201" s="409"/>
      <c r="BA201" s="452"/>
      <c r="BB201" s="452"/>
    </row>
    <row r="202" spans="1:54" s="460" customFormat="1" ht="21" customHeight="1" x14ac:dyDescent="0.3">
      <c r="A202" s="283" t="s">
        <v>34</v>
      </c>
      <c r="B202" s="493" t="s">
        <v>184</v>
      </c>
      <c r="C202" s="494">
        <f>C203</f>
        <v>0</v>
      </c>
      <c r="D202" s="494">
        <f>D203</f>
        <v>0</v>
      </c>
      <c r="E202" s="494">
        <f>E203</f>
        <v>0</v>
      </c>
      <c r="F202" s="115" t="e">
        <f t="shared" si="51"/>
        <v>#DIV/0!</v>
      </c>
      <c r="G202" s="494">
        <f>G203</f>
        <v>0</v>
      </c>
      <c r="H202" s="494">
        <f>H203</f>
        <v>0</v>
      </c>
      <c r="I202" s="494" t="e">
        <f t="shared" si="48"/>
        <v>#DIV/0!</v>
      </c>
      <c r="J202" s="31">
        <f t="shared" si="68"/>
        <v>0</v>
      </c>
      <c r="K202" s="24">
        <f t="shared" si="69"/>
        <v>0</v>
      </c>
      <c r="L202" s="407"/>
      <c r="M202" s="24">
        <f t="shared" si="43"/>
        <v>0</v>
      </c>
      <c r="N202" s="408"/>
      <c r="O202" s="408"/>
      <c r="P202" s="408"/>
      <c r="Q202" s="409"/>
      <c r="R202" s="409"/>
      <c r="S202" s="409"/>
      <c r="T202" s="409"/>
      <c r="U202" s="409"/>
      <c r="V202" s="409"/>
      <c r="W202" s="409"/>
      <c r="X202" s="409"/>
      <c r="Y202" s="409"/>
      <c r="Z202" s="409"/>
      <c r="AA202" s="409"/>
      <c r="AB202" s="409"/>
      <c r="AC202" s="409"/>
      <c r="AD202" s="409"/>
      <c r="AE202" s="409"/>
      <c r="AF202" s="409"/>
      <c r="AG202" s="409"/>
      <c r="AH202" s="409"/>
      <c r="AI202" s="409"/>
      <c r="AJ202" s="409"/>
      <c r="AK202" s="409"/>
      <c r="AL202" s="409"/>
      <c r="AM202" s="409"/>
      <c r="AN202" s="409"/>
      <c r="AO202" s="409"/>
      <c r="AP202" s="409"/>
      <c r="AQ202" s="409"/>
      <c r="AR202" s="409"/>
      <c r="AS202" s="409"/>
      <c r="AT202" s="409"/>
      <c r="AU202" s="409"/>
      <c r="AV202" s="409"/>
      <c r="AW202" s="409"/>
      <c r="AX202" s="409"/>
      <c r="AY202" s="409"/>
      <c r="AZ202" s="409"/>
      <c r="BA202" s="459"/>
      <c r="BB202" s="459"/>
    </row>
    <row r="203" spans="1:54" s="399" customFormat="1" ht="18.75" x14ac:dyDescent="0.3">
      <c r="A203" s="449" t="s">
        <v>201</v>
      </c>
      <c r="B203" s="316">
        <v>2250132</v>
      </c>
      <c r="C203" s="495"/>
      <c r="D203" s="221">
        <f>H203</f>
        <v>0</v>
      </c>
      <c r="E203" s="221">
        <f t="shared" ref="E203" si="70">C203-D203</f>
        <v>0</v>
      </c>
      <c r="F203" s="85" t="e">
        <f t="shared" si="51"/>
        <v>#DIV/0!</v>
      </c>
      <c r="G203" s="221"/>
      <c r="H203" s="221"/>
      <c r="I203" s="221" t="e">
        <f t="shared" si="48"/>
        <v>#DIV/0!</v>
      </c>
      <c r="J203" s="31">
        <f t="shared" si="68"/>
        <v>0</v>
      </c>
      <c r="K203" s="24">
        <f t="shared" si="69"/>
        <v>0</v>
      </c>
      <c r="L203" s="394"/>
      <c r="M203" s="24">
        <f t="shared" si="43"/>
        <v>0</v>
      </c>
      <c r="N203" s="395"/>
      <c r="O203" s="395"/>
      <c r="P203" s="395"/>
      <c r="Q203" s="396"/>
      <c r="R203" s="396"/>
      <c r="S203" s="396"/>
      <c r="T203" s="396"/>
      <c r="U203" s="396"/>
      <c r="V203" s="396"/>
      <c r="W203" s="396"/>
      <c r="X203" s="397"/>
      <c r="Y203" s="397"/>
      <c r="Z203" s="397"/>
      <c r="AA203" s="397"/>
      <c r="AB203" s="397"/>
      <c r="AC203" s="397"/>
      <c r="AD203" s="397"/>
      <c r="AE203" s="397"/>
      <c r="AF203" s="397"/>
      <c r="AG203" s="397"/>
      <c r="AH203" s="397"/>
      <c r="AI203" s="397"/>
      <c r="AJ203" s="397"/>
      <c r="AK203" s="397"/>
      <c r="AL203" s="397"/>
      <c r="AM203" s="397"/>
      <c r="AN203" s="397"/>
      <c r="AO203" s="397"/>
      <c r="AP203" s="397"/>
      <c r="AQ203" s="397"/>
      <c r="AR203" s="397"/>
      <c r="AS203" s="397"/>
      <c r="AT203" s="397"/>
      <c r="AU203" s="397"/>
      <c r="AV203" s="397"/>
      <c r="AW203" s="397"/>
      <c r="AX203" s="397"/>
      <c r="AY203" s="397"/>
      <c r="AZ203" s="397"/>
      <c r="BA203" s="398"/>
      <c r="BB203" s="398"/>
    </row>
    <row r="204" spans="1:54" s="460" customFormat="1" ht="20.25" customHeight="1" x14ac:dyDescent="0.3">
      <c r="A204" s="258" t="s">
        <v>36</v>
      </c>
      <c r="B204" s="405">
        <v>226</v>
      </c>
      <c r="C204" s="406">
        <f>C205</f>
        <v>0</v>
      </c>
      <c r="D204" s="406">
        <f>D205</f>
        <v>0</v>
      </c>
      <c r="E204" s="406">
        <f>E205</f>
        <v>0</v>
      </c>
      <c r="F204" s="115" t="e">
        <f t="shared" si="51"/>
        <v>#DIV/0!</v>
      </c>
      <c r="G204" s="406">
        <f>G205</f>
        <v>0</v>
      </c>
      <c r="H204" s="406">
        <f>H205</f>
        <v>0</v>
      </c>
      <c r="I204" s="406" t="e">
        <f t="shared" si="48"/>
        <v>#DIV/0!</v>
      </c>
      <c r="J204" s="31">
        <f t="shared" si="68"/>
        <v>0</v>
      </c>
      <c r="K204" s="24">
        <f t="shared" si="69"/>
        <v>0</v>
      </c>
      <c r="L204" s="407"/>
      <c r="M204" s="24">
        <f t="shared" ref="M204:M278" si="71">K204-L204</f>
        <v>0</v>
      </c>
      <c r="N204" s="408"/>
      <c r="O204" s="408"/>
      <c r="P204" s="451"/>
      <c r="Q204" s="409"/>
      <c r="R204" s="409"/>
      <c r="S204" s="409"/>
      <c r="T204" s="409"/>
      <c r="U204" s="409"/>
      <c r="V204" s="409"/>
      <c r="W204" s="409"/>
      <c r="X204" s="409"/>
      <c r="Y204" s="409"/>
      <c r="Z204" s="409"/>
      <c r="AA204" s="409"/>
      <c r="AB204" s="409"/>
      <c r="AC204" s="409"/>
      <c r="AD204" s="409"/>
      <c r="AE204" s="409"/>
      <c r="AF204" s="409"/>
      <c r="AG204" s="409"/>
      <c r="AH204" s="409"/>
      <c r="AI204" s="409"/>
      <c r="AJ204" s="409"/>
      <c r="AK204" s="409"/>
      <c r="AL204" s="409"/>
      <c r="AM204" s="409"/>
      <c r="AN204" s="409"/>
      <c r="AO204" s="409"/>
      <c r="AP204" s="409"/>
      <c r="AQ204" s="409"/>
      <c r="AR204" s="409"/>
      <c r="AS204" s="409"/>
      <c r="AT204" s="409"/>
      <c r="AU204" s="409"/>
      <c r="AV204" s="409"/>
      <c r="AW204" s="409"/>
      <c r="AX204" s="409"/>
      <c r="AY204" s="409"/>
      <c r="AZ204" s="409"/>
      <c r="BA204" s="459"/>
      <c r="BB204" s="459"/>
    </row>
    <row r="205" spans="1:54" s="486" customFormat="1" ht="18.75" x14ac:dyDescent="0.3">
      <c r="A205" s="496" t="s">
        <v>188</v>
      </c>
      <c r="B205" s="316">
        <v>2260048</v>
      </c>
      <c r="C205" s="497"/>
      <c r="D205" s="296">
        <f>H205</f>
        <v>0</v>
      </c>
      <c r="E205" s="221">
        <f t="shared" ref="E205" si="72">C205-D205</f>
        <v>0</v>
      </c>
      <c r="F205" s="85" t="e">
        <f t="shared" si="51"/>
        <v>#DIV/0!</v>
      </c>
      <c r="G205" s="296"/>
      <c r="H205" s="296"/>
      <c r="I205" s="296" t="e">
        <f t="shared" si="48"/>
        <v>#DIV/0!</v>
      </c>
      <c r="J205" s="31">
        <f t="shared" si="68"/>
        <v>0</v>
      </c>
      <c r="K205" s="24">
        <f t="shared" si="69"/>
        <v>0</v>
      </c>
      <c r="L205" s="378"/>
      <c r="M205" s="24">
        <f t="shared" si="71"/>
        <v>0</v>
      </c>
      <c r="N205" s="379"/>
      <c r="O205" s="379"/>
      <c r="P205" s="379"/>
      <c r="Q205" s="380"/>
      <c r="R205" s="380"/>
      <c r="S205" s="380"/>
      <c r="T205" s="380"/>
      <c r="U205" s="380"/>
      <c r="V205" s="380"/>
      <c r="W205" s="380"/>
      <c r="X205" s="381"/>
      <c r="Y205" s="381"/>
      <c r="Z205" s="381"/>
      <c r="AA205" s="381"/>
      <c r="AB205" s="381"/>
      <c r="AC205" s="381"/>
      <c r="AD205" s="381"/>
      <c r="AE205" s="381"/>
      <c r="AF205" s="381"/>
      <c r="AG205" s="381"/>
      <c r="AH205" s="381"/>
      <c r="AI205" s="381"/>
      <c r="AJ205" s="381"/>
      <c r="AK205" s="381"/>
      <c r="AL205" s="381"/>
      <c r="AM205" s="381"/>
      <c r="AN205" s="381"/>
      <c r="AO205" s="381"/>
      <c r="AP205" s="381"/>
      <c r="AQ205" s="381"/>
      <c r="AR205" s="381"/>
      <c r="AS205" s="381"/>
      <c r="AT205" s="381"/>
      <c r="AU205" s="381"/>
      <c r="AV205" s="381"/>
      <c r="AW205" s="381"/>
      <c r="AX205" s="381"/>
      <c r="AY205" s="381"/>
      <c r="AZ205" s="381"/>
      <c r="BA205" s="485"/>
      <c r="BB205" s="485"/>
    </row>
    <row r="206" spans="1:54" s="309" customFormat="1" ht="19.5" customHeight="1" x14ac:dyDescent="0.3">
      <c r="A206" s="283" t="s">
        <v>40</v>
      </c>
      <c r="B206" s="405">
        <v>310</v>
      </c>
      <c r="C206" s="406">
        <f>C207</f>
        <v>0</v>
      </c>
      <c r="D206" s="406">
        <f>D207</f>
        <v>0</v>
      </c>
      <c r="E206" s="406">
        <f>E207</f>
        <v>0</v>
      </c>
      <c r="F206" s="115" t="e">
        <f t="shared" si="51"/>
        <v>#DIV/0!</v>
      </c>
      <c r="G206" s="406">
        <f>G207</f>
        <v>0</v>
      </c>
      <c r="H206" s="406">
        <f>H207</f>
        <v>0</v>
      </c>
      <c r="I206" s="406" t="e">
        <f t="shared" si="48"/>
        <v>#DIV/0!</v>
      </c>
      <c r="J206" s="31">
        <f t="shared" si="68"/>
        <v>0</v>
      </c>
      <c r="K206" s="24">
        <f t="shared" si="69"/>
        <v>0</v>
      </c>
      <c r="L206" s="306"/>
      <c r="M206" s="24">
        <f t="shared" si="71"/>
        <v>0</v>
      </c>
      <c r="N206" s="307"/>
      <c r="O206" s="307"/>
      <c r="P206" s="237"/>
      <c r="Q206" s="238"/>
      <c r="R206" s="238"/>
      <c r="S206" s="238"/>
      <c r="T206" s="238"/>
      <c r="U206" s="238"/>
      <c r="V206" s="238"/>
      <c r="W206" s="238"/>
      <c r="X206" s="238"/>
      <c r="Y206" s="238"/>
      <c r="Z206" s="238"/>
      <c r="AA206" s="238"/>
      <c r="AB206" s="238"/>
      <c r="AC206" s="238"/>
      <c r="AD206" s="238"/>
      <c r="AE206" s="238"/>
      <c r="AF206" s="238"/>
      <c r="AG206" s="238"/>
      <c r="AH206" s="238"/>
      <c r="AI206" s="238"/>
      <c r="AJ206" s="238"/>
      <c r="AK206" s="238"/>
      <c r="AL206" s="238"/>
      <c r="AM206" s="238"/>
      <c r="AN206" s="238"/>
      <c r="AO206" s="238"/>
      <c r="AP206" s="238"/>
      <c r="AQ206" s="238"/>
      <c r="AR206" s="238"/>
      <c r="AS206" s="238"/>
      <c r="AT206" s="238"/>
      <c r="AU206" s="238"/>
      <c r="AV206" s="238"/>
      <c r="AW206" s="238"/>
      <c r="AX206" s="238"/>
      <c r="AY206" s="238"/>
      <c r="AZ206" s="238"/>
      <c r="BA206" s="308"/>
      <c r="BB206" s="308"/>
    </row>
    <row r="207" spans="1:54" s="504" customFormat="1" ht="18.75" x14ac:dyDescent="0.3">
      <c r="A207" s="393" t="s">
        <v>196</v>
      </c>
      <c r="B207" s="270">
        <v>3100026</v>
      </c>
      <c r="C207" s="498"/>
      <c r="D207" s="347">
        <f>H207</f>
        <v>0</v>
      </c>
      <c r="E207" s="221">
        <f t="shared" ref="E207" si="73">C207-D207</f>
        <v>0</v>
      </c>
      <c r="F207" s="85" t="e">
        <f t="shared" si="51"/>
        <v>#DIV/0!</v>
      </c>
      <c r="G207" s="347"/>
      <c r="H207" s="347"/>
      <c r="I207" s="347" t="e">
        <f t="shared" si="48"/>
        <v>#DIV/0!</v>
      </c>
      <c r="J207" s="31">
        <f t="shared" si="68"/>
        <v>0</v>
      </c>
      <c r="K207" s="24">
        <f t="shared" si="69"/>
        <v>0</v>
      </c>
      <c r="L207" s="499"/>
      <c r="M207" s="24">
        <f t="shared" si="71"/>
        <v>0</v>
      </c>
      <c r="N207" s="500"/>
      <c r="O207" s="500"/>
      <c r="P207" s="500"/>
      <c r="Q207" s="501"/>
      <c r="R207" s="501"/>
      <c r="S207" s="501"/>
      <c r="T207" s="501"/>
      <c r="U207" s="501"/>
      <c r="V207" s="501"/>
      <c r="W207" s="501"/>
      <c r="X207" s="502"/>
      <c r="Y207" s="502"/>
      <c r="Z207" s="502"/>
      <c r="AA207" s="502"/>
      <c r="AB207" s="502"/>
      <c r="AC207" s="502"/>
      <c r="AD207" s="502"/>
      <c r="AE207" s="502"/>
      <c r="AF207" s="502"/>
      <c r="AG207" s="502"/>
      <c r="AH207" s="502"/>
      <c r="AI207" s="502"/>
      <c r="AJ207" s="502"/>
      <c r="AK207" s="502"/>
      <c r="AL207" s="502"/>
      <c r="AM207" s="502"/>
      <c r="AN207" s="502"/>
      <c r="AO207" s="502"/>
      <c r="AP207" s="502"/>
      <c r="AQ207" s="502"/>
      <c r="AR207" s="502"/>
      <c r="AS207" s="502"/>
      <c r="AT207" s="502"/>
      <c r="AU207" s="502"/>
      <c r="AV207" s="502"/>
      <c r="AW207" s="502"/>
      <c r="AX207" s="502"/>
      <c r="AY207" s="502"/>
      <c r="AZ207" s="502"/>
      <c r="BA207" s="503"/>
      <c r="BB207" s="503"/>
    </row>
    <row r="208" spans="1:54" s="453" customFormat="1" ht="18.75" x14ac:dyDescent="0.3">
      <c r="A208" s="180" t="s">
        <v>202</v>
      </c>
      <c r="B208" s="480" t="s">
        <v>175</v>
      </c>
      <c r="C208" s="481">
        <f>C209+C213+C211+C216</f>
        <v>0</v>
      </c>
      <c r="D208" s="481">
        <f>D209+D213+D211+D216</f>
        <v>0</v>
      </c>
      <c r="E208" s="481">
        <f>E209+E213+E211+E216</f>
        <v>0</v>
      </c>
      <c r="F208" s="175" t="e">
        <f t="shared" si="51"/>
        <v>#DIV/0!</v>
      </c>
      <c r="G208" s="481">
        <f>G209+G213+G211+G216</f>
        <v>0</v>
      </c>
      <c r="H208" s="481">
        <f>H209+H213+H211+H216</f>
        <v>0</v>
      </c>
      <c r="I208" s="481" t="e">
        <f t="shared" si="48"/>
        <v>#DIV/0!</v>
      </c>
      <c r="J208" s="31">
        <f t="shared" si="68"/>
        <v>0</v>
      </c>
      <c r="K208" s="24">
        <f t="shared" si="69"/>
        <v>0</v>
      </c>
      <c r="L208" s="450"/>
      <c r="M208" s="24">
        <f t="shared" si="71"/>
        <v>0</v>
      </c>
      <c r="N208" s="451"/>
      <c r="O208" s="451"/>
      <c r="P208" s="451"/>
      <c r="Q208" s="409"/>
      <c r="R208" s="409"/>
      <c r="S208" s="409"/>
      <c r="T208" s="409"/>
      <c r="U208" s="409"/>
      <c r="V208" s="409"/>
      <c r="W208" s="409"/>
      <c r="X208" s="409"/>
      <c r="Y208" s="409"/>
      <c r="Z208" s="409"/>
      <c r="AA208" s="409"/>
      <c r="AB208" s="409"/>
      <c r="AC208" s="409"/>
      <c r="AD208" s="409"/>
      <c r="AE208" s="409"/>
      <c r="AF208" s="409"/>
      <c r="AG208" s="409"/>
      <c r="AH208" s="409"/>
      <c r="AI208" s="409"/>
      <c r="AJ208" s="409"/>
      <c r="AK208" s="409"/>
      <c r="AL208" s="409"/>
      <c r="AM208" s="409"/>
      <c r="AN208" s="409"/>
      <c r="AO208" s="409"/>
      <c r="AP208" s="409"/>
      <c r="AQ208" s="409"/>
      <c r="AR208" s="409"/>
      <c r="AS208" s="409"/>
      <c r="AT208" s="409"/>
      <c r="AU208" s="409"/>
      <c r="AV208" s="409"/>
      <c r="AW208" s="409"/>
      <c r="AX208" s="409"/>
      <c r="AY208" s="409"/>
      <c r="AZ208" s="409"/>
      <c r="BA208" s="452"/>
      <c r="BB208" s="452"/>
    </row>
    <row r="209" spans="1:54" s="444" customFormat="1" ht="21.75" customHeight="1" x14ac:dyDescent="0.3">
      <c r="A209" s="283" t="s">
        <v>34</v>
      </c>
      <c r="B209" s="405" t="s">
        <v>184</v>
      </c>
      <c r="C209" s="406">
        <f>C210</f>
        <v>0</v>
      </c>
      <c r="D209" s="406">
        <f>D210</f>
        <v>0</v>
      </c>
      <c r="E209" s="406">
        <f>E210</f>
        <v>0</v>
      </c>
      <c r="F209" s="115" t="e">
        <f t="shared" si="51"/>
        <v>#DIV/0!</v>
      </c>
      <c r="G209" s="406">
        <f>G210</f>
        <v>0</v>
      </c>
      <c r="H209" s="406">
        <f>H210</f>
        <v>0</v>
      </c>
      <c r="I209" s="406" t="e">
        <f t="shared" ref="I209:I279" si="74">H209/G209*100</f>
        <v>#DIV/0!</v>
      </c>
      <c r="J209" s="31">
        <f t="shared" si="68"/>
        <v>0</v>
      </c>
      <c r="K209" s="24">
        <f t="shared" si="69"/>
        <v>0</v>
      </c>
      <c r="L209" s="386"/>
      <c r="M209" s="24">
        <f t="shared" si="71"/>
        <v>0</v>
      </c>
      <c r="N209" s="387"/>
      <c r="O209" s="387"/>
      <c r="P209" s="379"/>
      <c r="Q209" s="380"/>
      <c r="R209" s="380"/>
      <c r="S209" s="380"/>
      <c r="T209" s="380"/>
      <c r="U209" s="380"/>
      <c r="V209" s="380"/>
      <c r="W209" s="380"/>
      <c r="X209" s="380"/>
      <c r="Y209" s="380"/>
      <c r="Z209" s="380"/>
      <c r="AA209" s="380"/>
      <c r="AB209" s="380"/>
      <c r="AC209" s="380"/>
      <c r="AD209" s="380"/>
      <c r="AE209" s="380"/>
      <c r="AF209" s="380"/>
      <c r="AG209" s="380"/>
      <c r="AH209" s="380"/>
      <c r="AI209" s="380"/>
      <c r="AJ209" s="380"/>
      <c r="AK209" s="380"/>
      <c r="AL209" s="380"/>
      <c r="AM209" s="380"/>
      <c r="AN209" s="380"/>
      <c r="AO209" s="380"/>
      <c r="AP209" s="380"/>
      <c r="AQ209" s="380"/>
      <c r="AR209" s="380"/>
      <c r="AS209" s="380"/>
      <c r="AT209" s="380"/>
      <c r="AU209" s="380"/>
      <c r="AV209" s="380"/>
      <c r="AW209" s="380"/>
      <c r="AX209" s="380"/>
      <c r="AY209" s="380"/>
      <c r="AZ209" s="380"/>
      <c r="BA209" s="443"/>
      <c r="BB209" s="443"/>
    </row>
    <row r="210" spans="1:54" s="289" customFormat="1" ht="18.75" x14ac:dyDescent="0.3">
      <c r="A210" s="419" t="s">
        <v>187</v>
      </c>
      <c r="B210" s="270">
        <v>2250135</v>
      </c>
      <c r="C210" s="420"/>
      <c r="D210" s="235">
        <f>H210</f>
        <v>0</v>
      </c>
      <c r="E210" s="221">
        <f t="shared" ref="E210" si="75">C210-D210</f>
        <v>0</v>
      </c>
      <c r="F210" s="85" t="e">
        <f t="shared" si="51"/>
        <v>#DIV/0!</v>
      </c>
      <c r="G210" s="235"/>
      <c r="H210" s="235"/>
      <c r="I210" s="235" t="e">
        <f t="shared" si="74"/>
        <v>#DIV/0!</v>
      </c>
      <c r="J210" s="31">
        <f t="shared" si="68"/>
        <v>0</v>
      </c>
      <c r="K210" s="24">
        <f t="shared" si="69"/>
        <v>0</v>
      </c>
      <c r="L210" s="272"/>
      <c r="M210" s="24">
        <f t="shared" si="71"/>
        <v>0</v>
      </c>
      <c r="N210" s="273"/>
      <c r="O210" s="273"/>
      <c r="P210" s="273"/>
      <c r="Q210" s="274"/>
      <c r="R210" s="274"/>
      <c r="S210" s="274"/>
      <c r="T210" s="274"/>
      <c r="U210" s="274"/>
      <c r="V210" s="274"/>
      <c r="W210" s="274"/>
      <c r="X210" s="287"/>
      <c r="Y210" s="287"/>
      <c r="Z210" s="287"/>
      <c r="AA210" s="287"/>
      <c r="AB210" s="287"/>
      <c r="AC210" s="287"/>
      <c r="AD210" s="287"/>
      <c r="AE210" s="287"/>
      <c r="AF210" s="287"/>
      <c r="AG210" s="287"/>
      <c r="AH210" s="287"/>
      <c r="AI210" s="287"/>
      <c r="AJ210" s="287"/>
      <c r="AK210" s="287"/>
      <c r="AL210" s="287"/>
      <c r="AM210" s="287"/>
      <c r="AN210" s="287"/>
      <c r="AO210" s="287"/>
      <c r="AP210" s="287"/>
      <c r="AQ210" s="287"/>
      <c r="AR210" s="287"/>
      <c r="AS210" s="287"/>
      <c r="AT210" s="287"/>
      <c r="AU210" s="287"/>
      <c r="AV210" s="287"/>
      <c r="AW210" s="287"/>
      <c r="AX210" s="287"/>
      <c r="AY210" s="287"/>
      <c r="AZ210" s="287"/>
      <c r="BA210" s="288"/>
      <c r="BB210" s="288"/>
    </row>
    <row r="211" spans="1:54" s="460" customFormat="1" ht="20.25" customHeight="1" x14ac:dyDescent="0.3">
      <c r="A211" s="258" t="s">
        <v>36</v>
      </c>
      <c r="B211" s="405">
        <v>226</v>
      </c>
      <c r="C211" s="406">
        <f>C212</f>
        <v>0</v>
      </c>
      <c r="D211" s="406">
        <f>D212</f>
        <v>0</v>
      </c>
      <c r="E211" s="406">
        <f>E212</f>
        <v>0</v>
      </c>
      <c r="F211" s="115" t="e">
        <f t="shared" si="51"/>
        <v>#DIV/0!</v>
      </c>
      <c r="G211" s="406">
        <f>G212</f>
        <v>0</v>
      </c>
      <c r="H211" s="406">
        <f>H212</f>
        <v>0</v>
      </c>
      <c r="I211" s="406" t="e">
        <f t="shared" si="74"/>
        <v>#DIV/0!</v>
      </c>
      <c r="J211" s="31">
        <f t="shared" si="68"/>
        <v>0</v>
      </c>
      <c r="K211" s="24">
        <f t="shared" si="69"/>
        <v>0</v>
      </c>
      <c r="L211" s="407"/>
      <c r="M211" s="24">
        <f t="shared" si="71"/>
        <v>0</v>
      </c>
      <c r="N211" s="408"/>
      <c r="O211" s="408"/>
      <c r="P211" s="451"/>
      <c r="Q211" s="409"/>
      <c r="R211" s="409"/>
      <c r="S211" s="409"/>
      <c r="T211" s="409"/>
      <c r="U211" s="409"/>
      <c r="V211" s="409"/>
      <c r="W211" s="409"/>
      <c r="X211" s="409"/>
      <c r="Y211" s="409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Q211" s="409"/>
      <c r="AR211" s="409"/>
      <c r="AS211" s="409"/>
      <c r="AT211" s="409"/>
      <c r="AU211" s="409"/>
      <c r="AV211" s="409"/>
      <c r="AW211" s="409"/>
      <c r="AX211" s="409"/>
      <c r="AY211" s="409"/>
      <c r="AZ211" s="409"/>
      <c r="BA211" s="459"/>
      <c r="BB211" s="459"/>
    </row>
    <row r="212" spans="1:54" s="486" customFormat="1" ht="18.75" x14ac:dyDescent="0.3">
      <c r="A212" s="496" t="s">
        <v>188</v>
      </c>
      <c r="B212" s="316">
        <v>2260048</v>
      </c>
      <c r="C212" s="420"/>
      <c r="D212" s="296">
        <f>H212</f>
        <v>0</v>
      </c>
      <c r="E212" s="221">
        <f t="shared" ref="E212" si="76">C212-D212</f>
        <v>0</v>
      </c>
      <c r="F212" s="85" t="e">
        <f t="shared" si="51"/>
        <v>#DIV/0!</v>
      </c>
      <c r="G212" s="296"/>
      <c r="H212" s="296"/>
      <c r="I212" s="296" t="e">
        <f t="shared" si="74"/>
        <v>#DIV/0!</v>
      </c>
      <c r="J212" s="31">
        <f t="shared" si="68"/>
        <v>0</v>
      </c>
      <c r="K212" s="24">
        <f t="shared" si="69"/>
        <v>0</v>
      </c>
      <c r="L212" s="378"/>
      <c r="M212" s="24">
        <f t="shared" si="71"/>
        <v>0</v>
      </c>
      <c r="N212" s="379"/>
      <c r="O212" s="379"/>
      <c r="P212" s="379"/>
      <c r="Q212" s="380"/>
      <c r="R212" s="380"/>
      <c r="S212" s="380"/>
      <c r="T212" s="380"/>
      <c r="U212" s="380"/>
      <c r="V212" s="380"/>
      <c r="W212" s="380"/>
      <c r="X212" s="381"/>
      <c r="Y212" s="381"/>
      <c r="Z212" s="381"/>
      <c r="AA212" s="381"/>
      <c r="AB212" s="381"/>
      <c r="AC212" s="381"/>
      <c r="AD212" s="381"/>
      <c r="AE212" s="381"/>
      <c r="AF212" s="381"/>
      <c r="AG212" s="381"/>
      <c r="AH212" s="381"/>
      <c r="AI212" s="381"/>
      <c r="AJ212" s="381"/>
      <c r="AK212" s="381"/>
      <c r="AL212" s="381"/>
      <c r="AM212" s="381"/>
      <c r="AN212" s="381"/>
      <c r="AO212" s="381"/>
      <c r="AP212" s="381"/>
      <c r="AQ212" s="381"/>
      <c r="AR212" s="381"/>
      <c r="AS212" s="381"/>
      <c r="AT212" s="381"/>
      <c r="AU212" s="381"/>
      <c r="AV212" s="381"/>
      <c r="AW212" s="381"/>
      <c r="AX212" s="381"/>
      <c r="AY212" s="381"/>
      <c r="AZ212" s="381"/>
      <c r="BA212" s="485"/>
      <c r="BB212" s="485"/>
    </row>
    <row r="213" spans="1:54" s="309" customFormat="1" ht="21" customHeight="1" x14ac:dyDescent="0.3">
      <c r="A213" s="283" t="s">
        <v>40</v>
      </c>
      <c r="B213" s="405">
        <v>310</v>
      </c>
      <c r="C213" s="406">
        <f>SUM(C214:C215)</f>
        <v>0</v>
      </c>
      <c r="D213" s="406">
        <f>SUM(D214:D215)</f>
        <v>0</v>
      </c>
      <c r="E213" s="406">
        <f>SUM(E214:E215)</f>
        <v>0</v>
      </c>
      <c r="F213" s="115" t="e">
        <f t="shared" si="51"/>
        <v>#DIV/0!</v>
      </c>
      <c r="G213" s="406">
        <f>SUM(G214:G215)</f>
        <v>0</v>
      </c>
      <c r="H213" s="406">
        <f>SUM(H214:H215)</f>
        <v>0</v>
      </c>
      <c r="I213" s="406" t="e">
        <f t="shared" si="74"/>
        <v>#DIV/0!</v>
      </c>
      <c r="J213" s="31">
        <f t="shared" si="68"/>
        <v>0</v>
      </c>
      <c r="K213" s="24">
        <f t="shared" si="69"/>
        <v>0</v>
      </c>
      <c r="L213" s="306"/>
      <c r="M213" s="24">
        <f t="shared" si="71"/>
        <v>0</v>
      </c>
      <c r="N213" s="307"/>
      <c r="O213" s="307"/>
      <c r="P213" s="237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  <c r="AA213" s="238"/>
      <c r="AB213" s="238"/>
      <c r="AC213" s="238"/>
      <c r="AD213" s="238"/>
      <c r="AE213" s="238"/>
      <c r="AF213" s="238"/>
      <c r="AG213" s="238"/>
      <c r="AH213" s="238"/>
      <c r="AI213" s="238"/>
      <c r="AJ213" s="238"/>
      <c r="AK213" s="238"/>
      <c r="AL213" s="238"/>
      <c r="AM213" s="238"/>
      <c r="AN213" s="238"/>
      <c r="AO213" s="238"/>
      <c r="AP213" s="238"/>
      <c r="AQ213" s="238"/>
      <c r="AR213" s="238"/>
      <c r="AS213" s="238"/>
      <c r="AT213" s="238"/>
      <c r="AU213" s="238"/>
      <c r="AV213" s="238"/>
      <c r="AW213" s="238"/>
      <c r="AX213" s="238"/>
      <c r="AY213" s="238"/>
      <c r="AZ213" s="238"/>
      <c r="BA213" s="308"/>
      <c r="BB213" s="308"/>
    </row>
    <row r="214" spans="1:54" s="504" customFormat="1" ht="18.75" x14ac:dyDescent="0.3">
      <c r="A214" s="393" t="s">
        <v>196</v>
      </c>
      <c r="B214" s="270">
        <v>3100026</v>
      </c>
      <c r="C214" s="420"/>
      <c r="D214" s="347">
        <f>H214</f>
        <v>0</v>
      </c>
      <c r="E214" s="221">
        <f t="shared" ref="E214:E217" si="77">C214-D214</f>
        <v>0</v>
      </c>
      <c r="F214" s="85" t="e">
        <f t="shared" si="51"/>
        <v>#DIV/0!</v>
      </c>
      <c r="G214" s="347"/>
      <c r="H214" s="347"/>
      <c r="I214" s="347" t="e">
        <f t="shared" si="74"/>
        <v>#DIV/0!</v>
      </c>
      <c r="J214" s="31">
        <f t="shared" si="68"/>
        <v>0</v>
      </c>
      <c r="K214" s="24">
        <f t="shared" si="69"/>
        <v>0</v>
      </c>
      <c r="L214" s="499"/>
      <c r="M214" s="24">
        <f t="shared" si="71"/>
        <v>0</v>
      </c>
      <c r="N214" s="500"/>
      <c r="O214" s="500"/>
      <c r="P214" s="500"/>
      <c r="Q214" s="501"/>
      <c r="R214" s="501"/>
      <c r="S214" s="501"/>
      <c r="T214" s="501"/>
      <c r="U214" s="501"/>
      <c r="V214" s="501"/>
      <c r="W214" s="501"/>
      <c r="X214" s="502"/>
      <c r="Y214" s="502"/>
      <c r="Z214" s="502"/>
      <c r="AA214" s="502"/>
      <c r="AB214" s="502"/>
      <c r="AC214" s="502"/>
      <c r="AD214" s="502"/>
      <c r="AE214" s="502"/>
      <c r="AF214" s="502"/>
      <c r="AG214" s="502"/>
      <c r="AH214" s="502"/>
      <c r="AI214" s="502"/>
      <c r="AJ214" s="502"/>
      <c r="AK214" s="502"/>
      <c r="AL214" s="502"/>
      <c r="AM214" s="502"/>
      <c r="AN214" s="502"/>
      <c r="AO214" s="502"/>
      <c r="AP214" s="502"/>
      <c r="AQ214" s="502"/>
      <c r="AR214" s="502"/>
      <c r="AS214" s="502"/>
      <c r="AT214" s="502"/>
      <c r="AU214" s="502"/>
      <c r="AV214" s="502"/>
      <c r="AW214" s="502"/>
      <c r="AX214" s="502"/>
      <c r="AY214" s="502"/>
      <c r="AZ214" s="502"/>
      <c r="BA214" s="503"/>
      <c r="BB214" s="503"/>
    </row>
    <row r="215" spans="1:54" s="490" customFormat="1" ht="18.75" x14ac:dyDescent="0.3">
      <c r="A215" s="312" t="s">
        <v>198</v>
      </c>
      <c r="B215" s="368">
        <v>3100121</v>
      </c>
      <c r="C215" s="422"/>
      <c r="D215" s="235">
        <f>H215</f>
        <v>0</v>
      </c>
      <c r="E215" s="221">
        <f t="shared" si="77"/>
        <v>0</v>
      </c>
      <c r="F215" s="85" t="e">
        <f t="shared" si="51"/>
        <v>#DIV/0!</v>
      </c>
      <c r="G215" s="235"/>
      <c r="H215" s="235"/>
      <c r="I215" s="235" t="e">
        <f t="shared" si="74"/>
        <v>#DIV/0!</v>
      </c>
      <c r="J215" s="31">
        <f t="shared" si="68"/>
        <v>0</v>
      </c>
      <c r="K215" s="24">
        <f t="shared" si="69"/>
        <v>0</v>
      </c>
      <c r="L215" s="272"/>
      <c r="M215" s="24">
        <f t="shared" si="71"/>
        <v>0</v>
      </c>
      <c r="N215" s="273"/>
      <c r="O215" s="273"/>
      <c r="P215" s="273"/>
      <c r="Q215" s="274"/>
      <c r="R215" s="274"/>
      <c r="S215" s="274"/>
      <c r="T215" s="274"/>
      <c r="U215" s="274"/>
      <c r="V215" s="274"/>
      <c r="W215" s="274"/>
      <c r="X215" s="287"/>
      <c r="Y215" s="287"/>
      <c r="Z215" s="287"/>
      <c r="AA215" s="287"/>
      <c r="AB215" s="287"/>
      <c r="AC215" s="287"/>
      <c r="AD215" s="287"/>
      <c r="AE215" s="287"/>
      <c r="AF215" s="287"/>
      <c r="AG215" s="287"/>
      <c r="AH215" s="287"/>
      <c r="AI215" s="287"/>
      <c r="AJ215" s="287"/>
      <c r="AK215" s="287"/>
      <c r="AL215" s="287"/>
      <c r="AM215" s="287"/>
      <c r="AN215" s="287"/>
      <c r="AO215" s="287"/>
      <c r="AP215" s="287"/>
      <c r="AQ215" s="287"/>
      <c r="AR215" s="287"/>
      <c r="AS215" s="287"/>
      <c r="AT215" s="287"/>
      <c r="AU215" s="287"/>
      <c r="AV215" s="287"/>
      <c r="AW215" s="287"/>
      <c r="AX215" s="287"/>
      <c r="AY215" s="287"/>
      <c r="AZ215" s="287"/>
      <c r="BA215" s="287"/>
      <c r="BB215" s="287"/>
    </row>
    <row r="216" spans="1:54" s="309" customFormat="1" ht="21.75" customHeight="1" x14ac:dyDescent="0.3">
      <c r="A216" s="283" t="s">
        <v>45</v>
      </c>
      <c r="B216" s="405">
        <v>346</v>
      </c>
      <c r="C216" s="406">
        <f>C217</f>
        <v>0</v>
      </c>
      <c r="D216" s="406">
        <f>D217</f>
        <v>0</v>
      </c>
      <c r="E216" s="406">
        <f>E217</f>
        <v>0</v>
      </c>
      <c r="F216" s="115" t="e">
        <f t="shared" si="51"/>
        <v>#DIV/0!</v>
      </c>
      <c r="G216" s="406">
        <f>G217</f>
        <v>0</v>
      </c>
      <c r="H216" s="406">
        <f>H217</f>
        <v>0</v>
      </c>
      <c r="I216" s="406" t="e">
        <f t="shared" si="74"/>
        <v>#DIV/0!</v>
      </c>
      <c r="J216" s="31">
        <f t="shared" si="68"/>
        <v>0</v>
      </c>
      <c r="K216" s="24">
        <f t="shared" si="69"/>
        <v>0</v>
      </c>
      <c r="L216" s="306"/>
      <c r="M216" s="24">
        <f t="shared" si="71"/>
        <v>0</v>
      </c>
      <c r="N216" s="307"/>
      <c r="O216" s="307"/>
      <c r="P216" s="237"/>
      <c r="Q216" s="238"/>
      <c r="R216" s="238"/>
      <c r="S216" s="238"/>
      <c r="T216" s="238"/>
      <c r="U216" s="238"/>
      <c r="V216" s="238"/>
      <c r="W216" s="238"/>
      <c r="X216" s="238"/>
      <c r="Y216" s="238"/>
      <c r="Z216" s="238"/>
      <c r="AA216" s="238"/>
      <c r="AB216" s="238"/>
      <c r="AC216" s="238"/>
      <c r="AD216" s="238"/>
      <c r="AE216" s="238"/>
      <c r="AF216" s="238"/>
      <c r="AG216" s="23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8"/>
      <c r="BA216" s="308"/>
      <c r="BB216" s="308"/>
    </row>
    <row r="217" spans="1:54" s="490" customFormat="1" ht="21.75" customHeight="1" x14ac:dyDescent="0.3">
      <c r="A217" s="419" t="s">
        <v>148</v>
      </c>
      <c r="B217" s="316">
        <v>3460030</v>
      </c>
      <c r="C217" s="422"/>
      <c r="D217" s="235">
        <f>H217</f>
        <v>0</v>
      </c>
      <c r="E217" s="221">
        <f t="shared" si="77"/>
        <v>0</v>
      </c>
      <c r="F217" s="85" t="e">
        <f t="shared" si="51"/>
        <v>#DIV/0!</v>
      </c>
      <c r="G217" s="235"/>
      <c r="H217" s="235"/>
      <c r="I217" s="235" t="e">
        <f t="shared" si="74"/>
        <v>#DIV/0!</v>
      </c>
      <c r="J217" s="31">
        <f t="shared" si="68"/>
        <v>0</v>
      </c>
      <c r="K217" s="24">
        <f t="shared" si="69"/>
        <v>0</v>
      </c>
      <c r="L217" s="272"/>
      <c r="M217" s="24">
        <f t="shared" si="71"/>
        <v>0</v>
      </c>
      <c r="N217" s="273"/>
      <c r="O217" s="273"/>
      <c r="P217" s="273"/>
      <c r="Q217" s="274"/>
      <c r="R217" s="274"/>
      <c r="S217" s="274"/>
      <c r="T217" s="274"/>
      <c r="U217" s="274"/>
      <c r="V217" s="274"/>
      <c r="W217" s="274"/>
      <c r="X217" s="287"/>
      <c r="Y217" s="287"/>
      <c r="Z217" s="287"/>
      <c r="AA217" s="287"/>
      <c r="AB217" s="287"/>
      <c r="AC217" s="287"/>
      <c r="AD217" s="287"/>
      <c r="AE217" s="287"/>
      <c r="AF217" s="287"/>
      <c r="AG217" s="287"/>
      <c r="AH217" s="287"/>
      <c r="AI217" s="287"/>
      <c r="AJ217" s="287"/>
      <c r="AK217" s="287"/>
      <c r="AL217" s="287"/>
      <c r="AM217" s="287"/>
      <c r="AN217" s="287"/>
      <c r="AO217" s="287"/>
      <c r="AP217" s="287"/>
      <c r="AQ217" s="287"/>
      <c r="AR217" s="287"/>
      <c r="AS217" s="287"/>
      <c r="AT217" s="287"/>
      <c r="AU217" s="287"/>
      <c r="AV217" s="287"/>
      <c r="AW217" s="287"/>
      <c r="AX217" s="287"/>
      <c r="AY217" s="287"/>
      <c r="AZ217" s="287"/>
      <c r="BA217" s="287"/>
      <c r="BB217" s="287"/>
    </row>
    <row r="218" spans="1:54" s="510" customFormat="1" ht="62.25" customHeight="1" x14ac:dyDescent="0.3">
      <c r="A218" s="473" t="s">
        <v>203</v>
      </c>
      <c r="B218" s="505" t="s">
        <v>204</v>
      </c>
      <c r="C218" s="506">
        <f t="shared" ref="C218:H218" si="78">C230+C239+C219</f>
        <v>450203.9</v>
      </c>
      <c r="D218" s="506">
        <f t="shared" si="78"/>
        <v>148203.9</v>
      </c>
      <c r="E218" s="506">
        <f t="shared" si="78"/>
        <v>302000</v>
      </c>
      <c r="F218" s="163">
        <f t="shared" si="51"/>
        <v>32.919283906692051</v>
      </c>
      <c r="G218" s="506">
        <f t="shared" si="78"/>
        <v>148203.9</v>
      </c>
      <c r="H218" s="506">
        <f t="shared" si="78"/>
        <v>148203.9</v>
      </c>
      <c r="I218" s="506">
        <f t="shared" si="74"/>
        <v>100</v>
      </c>
      <c r="J218" s="31">
        <f t="shared" si="68"/>
        <v>0</v>
      </c>
      <c r="K218" s="24">
        <f t="shared" si="69"/>
        <v>450203.9</v>
      </c>
      <c r="L218" s="507"/>
      <c r="M218" s="24">
        <f t="shared" si="71"/>
        <v>450203.9</v>
      </c>
      <c r="N218" s="508"/>
      <c r="O218" s="508"/>
      <c r="P218" s="508"/>
      <c r="Q218" s="238"/>
      <c r="R218" s="238"/>
      <c r="S218" s="238"/>
      <c r="T218" s="238"/>
      <c r="U218" s="238"/>
      <c r="V218" s="238"/>
      <c r="W218" s="238"/>
      <c r="X218" s="238"/>
      <c r="Y218" s="238"/>
      <c r="Z218" s="238"/>
      <c r="AA218" s="238"/>
      <c r="AB218" s="238"/>
      <c r="AC218" s="238"/>
      <c r="AD218" s="238"/>
      <c r="AE218" s="238"/>
      <c r="AF218" s="238"/>
      <c r="AG218" s="238"/>
      <c r="AH218" s="238"/>
      <c r="AI218" s="238"/>
      <c r="AJ218" s="238"/>
      <c r="AK218" s="238"/>
      <c r="AL218" s="238"/>
      <c r="AM218" s="238"/>
      <c r="AN218" s="238"/>
      <c r="AO218" s="238"/>
      <c r="AP218" s="238"/>
      <c r="AQ218" s="238"/>
      <c r="AR218" s="238"/>
      <c r="AS218" s="238"/>
      <c r="AT218" s="238"/>
      <c r="AU218" s="238"/>
      <c r="AV218" s="238"/>
      <c r="AW218" s="238"/>
      <c r="AX218" s="238"/>
      <c r="AY218" s="238"/>
      <c r="AZ218" s="238"/>
      <c r="BA218" s="509"/>
      <c r="BB218" s="509"/>
    </row>
    <row r="219" spans="1:54" s="418" customFormat="1" ht="18.75" x14ac:dyDescent="0.3">
      <c r="A219" s="180" t="s">
        <v>205</v>
      </c>
      <c r="B219" s="511" t="s">
        <v>153</v>
      </c>
      <c r="C219" s="512">
        <f>C220+C226</f>
        <v>0</v>
      </c>
      <c r="D219" s="512">
        <f>D220+D226</f>
        <v>0</v>
      </c>
      <c r="E219" s="512">
        <f>E220+E226</f>
        <v>0</v>
      </c>
      <c r="F219" s="175" t="e">
        <f t="shared" si="51"/>
        <v>#DIV/0!</v>
      </c>
      <c r="G219" s="512">
        <f>G220+G226</f>
        <v>0</v>
      </c>
      <c r="H219" s="512">
        <f>H220+H226</f>
        <v>0</v>
      </c>
      <c r="I219" s="512" t="e">
        <f t="shared" si="74"/>
        <v>#DIV/0!</v>
      </c>
      <c r="J219" s="31">
        <f t="shared" si="68"/>
        <v>0</v>
      </c>
      <c r="K219" s="24">
        <f t="shared" si="69"/>
        <v>0</v>
      </c>
      <c r="L219" s="236"/>
      <c r="M219" s="24">
        <f t="shared" si="71"/>
        <v>0</v>
      </c>
      <c r="N219" s="237"/>
      <c r="O219" s="237"/>
      <c r="P219" s="237"/>
      <c r="Q219" s="238"/>
      <c r="R219" s="238"/>
      <c r="S219" s="238"/>
      <c r="T219" s="238"/>
      <c r="U219" s="238"/>
      <c r="V219" s="238"/>
      <c r="W219" s="238"/>
      <c r="X219" s="238"/>
      <c r="Y219" s="238"/>
      <c r="Z219" s="238"/>
      <c r="AA219" s="238"/>
      <c r="AB219" s="238"/>
      <c r="AC219" s="238"/>
      <c r="AD219" s="238"/>
      <c r="AE219" s="238"/>
      <c r="AF219" s="238"/>
      <c r="AG219" s="238"/>
      <c r="AH219" s="238"/>
      <c r="AI219" s="238"/>
      <c r="AJ219" s="238"/>
      <c r="AK219" s="238"/>
      <c r="AL219" s="238"/>
      <c r="AM219" s="238"/>
      <c r="AN219" s="238"/>
      <c r="AO219" s="238"/>
      <c r="AP219" s="238"/>
      <c r="AQ219" s="238"/>
      <c r="AR219" s="238"/>
      <c r="AS219" s="238"/>
      <c r="AT219" s="238"/>
      <c r="AU219" s="238"/>
      <c r="AV219" s="238"/>
      <c r="AW219" s="238"/>
      <c r="AX219" s="238"/>
      <c r="AY219" s="238"/>
      <c r="AZ219" s="238"/>
      <c r="BA219" s="417"/>
      <c r="BB219" s="417"/>
    </row>
    <row r="220" spans="1:54" s="309" customFormat="1" ht="18" customHeight="1" x14ac:dyDescent="0.3">
      <c r="A220" s="283" t="s">
        <v>34</v>
      </c>
      <c r="B220" s="405">
        <v>225</v>
      </c>
      <c r="C220" s="406">
        <f>SUM(C221:C225)</f>
        <v>0</v>
      </c>
      <c r="D220" s="406">
        <f>SUM(D221:D225)</f>
        <v>0</v>
      </c>
      <c r="E220" s="406">
        <f>SUM(E221:E225)</f>
        <v>0</v>
      </c>
      <c r="F220" s="406" t="e">
        <f>SUM(F221:F225)</f>
        <v>#DIV/0!</v>
      </c>
      <c r="G220" s="406">
        <f>SUM(G221:G225)</f>
        <v>0</v>
      </c>
      <c r="H220" s="406">
        <f>SUM(H222:H225)</f>
        <v>0</v>
      </c>
      <c r="I220" s="406" t="e">
        <f t="shared" si="74"/>
        <v>#DIV/0!</v>
      </c>
      <c r="J220" s="31">
        <f t="shared" si="68"/>
        <v>0</v>
      </c>
      <c r="K220" s="24">
        <f t="shared" si="69"/>
        <v>0</v>
      </c>
      <c r="L220" s="306"/>
      <c r="M220" s="24">
        <f t="shared" si="71"/>
        <v>0</v>
      </c>
      <c r="N220" s="307"/>
      <c r="O220" s="307"/>
      <c r="P220" s="237"/>
      <c r="Q220" s="238"/>
      <c r="R220" s="238"/>
      <c r="S220" s="238"/>
      <c r="T220" s="238"/>
      <c r="U220" s="238"/>
      <c r="V220" s="238"/>
      <c r="W220" s="238"/>
      <c r="X220" s="238"/>
      <c r="Y220" s="238"/>
      <c r="Z220" s="238"/>
      <c r="AA220" s="238"/>
      <c r="AB220" s="238"/>
      <c r="AC220" s="238"/>
      <c r="AD220" s="238"/>
      <c r="AE220" s="238"/>
      <c r="AF220" s="238"/>
      <c r="AG220" s="238"/>
      <c r="AH220" s="238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8"/>
      <c r="AU220" s="238"/>
      <c r="AV220" s="238"/>
      <c r="AW220" s="238"/>
      <c r="AX220" s="238"/>
      <c r="AY220" s="238"/>
      <c r="AZ220" s="238"/>
      <c r="BA220" s="308"/>
      <c r="BB220" s="308"/>
    </row>
    <row r="221" spans="1:54" s="458" customFormat="1" ht="20.25" customHeight="1" x14ac:dyDescent="0.3">
      <c r="A221" s="492" t="s">
        <v>206</v>
      </c>
      <c r="B221" s="368">
        <v>2250104</v>
      </c>
      <c r="C221" s="422"/>
      <c r="D221" s="235">
        <f>H221</f>
        <v>0</v>
      </c>
      <c r="E221" s="221">
        <f t="shared" ref="E221:E229" si="79">C221-D221</f>
        <v>0</v>
      </c>
      <c r="F221" s="85" t="e">
        <f t="shared" si="51"/>
        <v>#DIV/0!</v>
      </c>
      <c r="G221" s="422"/>
      <c r="H221" s="422"/>
      <c r="I221" s="235" t="e">
        <f t="shared" si="74"/>
        <v>#DIV/0!</v>
      </c>
      <c r="J221" s="457"/>
      <c r="K221" s="24"/>
      <c r="L221" s="236"/>
      <c r="M221" s="24"/>
      <c r="N221" s="237"/>
      <c r="O221" s="237"/>
      <c r="P221" s="237"/>
      <c r="Q221" s="238"/>
      <c r="R221" s="238"/>
      <c r="S221" s="238"/>
      <c r="T221" s="238"/>
      <c r="U221" s="238"/>
      <c r="V221" s="238"/>
      <c r="W221" s="238"/>
      <c r="X221" s="238"/>
      <c r="Y221" s="238"/>
      <c r="Z221" s="238"/>
      <c r="AA221" s="238"/>
      <c r="AB221" s="238"/>
      <c r="AC221" s="238"/>
      <c r="AD221" s="238"/>
      <c r="AE221" s="238"/>
      <c r="AF221" s="238"/>
      <c r="AG221" s="238"/>
      <c r="AH221" s="238"/>
      <c r="AI221" s="238"/>
      <c r="AJ221" s="238"/>
      <c r="AK221" s="238"/>
      <c r="AL221" s="238"/>
      <c r="AM221" s="238"/>
      <c r="AN221" s="238"/>
      <c r="AO221" s="238"/>
      <c r="AP221" s="238"/>
      <c r="AQ221" s="238"/>
      <c r="AR221" s="238"/>
      <c r="AS221" s="238"/>
      <c r="AT221" s="238"/>
      <c r="AU221" s="238"/>
      <c r="AV221" s="238"/>
      <c r="AW221" s="238"/>
      <c r="AX221" s="238"/>
      <c r="AY221" s="238"/>
      <c r="AZ221" s="238"/>
      <c r="BA221" s="238"/>
      <c r="BB221" s="238"/>
    </row>
    <row r="222" spans="1:54" s="514" customFormat="1" ht="18.75" x14ac:dyDescent="0.3">
      <c r="A222" s="454" t="s">
        <v>207</v>
      </c>
      <c r="B222" s="368">
        <v>2250163</v>
      </c>
      <c r="C222" s="422"/>
      <c r="D222" s="235">
        <f>H222</f>
        <v>0</v>
      </c>
      <c r="E222" s="221">
        <f t="shared" si="79"/>
        <v>0</v>
      </c>
      <c r="F222" s="85" t="e">
        <f t="shared" si="51"/>
        <v>#DIV/0!</v>
      </c>
      <c r="G222" s="235"/>
      <c r="H222" s="235"/>
      <c r="I222" s="235" t="e">
        <f t="shared" si="74"/>
        <v>#DIV/0!</v>
      </c>
      <c r="J222" s="31">
        <f t="shared" ref="J222:J228" si="80">G222-H222</f>
        <v>0</v>
      </c>
      <c r="K222" s="24">
        <f t="shared" ref="K222:K228" si="81">C222</f>
        <v>0</v>
      </c>
      <c r="L222" s="272"/>
      <c r="M222" s="24">
        <f t="shared" si="71"/>
        <v>0</v>
      </c>
      <c r="N222" s="273"/>
      <c r="O222" s="273"/>
      <c r="P222" s="273"/>
      <c r="Q222" s="274"/>
      <c r="R222" s="274"/>
      <c r="S222" s="274"/>
      <c r="T222" s="274"/>
      <c r="U222" s="274"/>
      <c r="V222" s="274"/>
      <c r="W222" s="274"/>
      <c r="X222" s="287"/>
      <c r="Y222" s="287"/>
      <c r="Z222" s="287"/>
      <c r="AA222" s="287"/>
      <c r="AB222" s="287"/>
      <c r="AC222" s="287"/>
      <c r="AD222" s="287"/>
      <c r="AE222" s="287"/>
      <c r="AF222" s="287"/>
      <c r="AG222" s="287"/>
      <c r="AH222" s="287"/>
      <c r="AI222" s="287"/>
      <c r="AJ222" s="287"/>
      <c r="AK222" s="287"/>
      <c r="AL222" s="287"/>
      <c r="AM222" s="287"/>
      <c r="AN222" s="287"/>
      <c r="AO222" s="287"/>
      <c r="AP222" s="287"/>
      <c r="AQ222" s="287"/>
      <c r="AR222" s="287"/>
      <c r="AS222" s="287"/>
      <c r="AT222" s="287"/>
      <c r="AU222" s="287"/>
      <c r="AV222" s="287"/>
      <c r="AW222" s="287"/>
      <c r="AX222" s="287"/>
      <c r="AY222" s="287"/>
      <c r="AZ222" s="287"/>
      <c r="BA222" s="513"/>
      <c r="BB222" s="513"/>
    </row>
    <row r="223" spans="1:54" s="490" customFormat="1" ht="18.75" x14ac:dyDescent="0.3">
      <c r="A223" s="312" t="s">
        <v>208</v>
      </c>
      <c r="B223" s="368">
        <v>2250207</v>
      </c>
      <c r="C223" s="422"/>
      <c r="D223" s="235">
        <f>H223</f>
        <v>0</v>
      </c>
      <c r="E223" s="221">
        <f t="shared" si="79"/>
        <v>0</v>
      </c>
      <c r="F223" s="85" t="e">
        <f t="shared" si="51"/>
        <v>#DIV/0!</v>
      </c>
      <c r="G223" s="235"/>
      <c r="H223" s="235"/>
      <c r="I223" s="235" t="e">
        <f t="shared" si="74"/>
        <v>#DIV/0!</v>
      </c>
      <c r="J223" s="31">
        <f t="shared" si="80"/>
        <v>0</v>
      </c>
      <c r="K223" s="24">
        <f t="shared" si="81"/>
        <v>0</v>
      </c>
      <c r="L223" s="272"/>
      <c r="M223" s="24">
        <f t="shared" si="71"/>
        <v>0</v>
      </c>
      <c r="N223" s="273"/>
      <c r="O223" s="273"/>
      <c r="P223" s="273"/>
      <c r="Q223" s="274"/>
      <c r="R223" s="274"/>
      <c r="S223" s="274"/>
      <c r="T223" s="274"/>
      <c r="U223" s="274"/>
      <c r="V223" s="274"/>
      <c r="W223" s="274"/>
      <c r="X223" s="287"/>
      <c r="Y223" s="287"/>
      <c r="Z223" s="287"/>
      <c r="AA223" s="287"/>
      <c r="AB223" s="287"/>
      <c r="AC223" s="287"/>
      <c r="AD223" s="287"/>
      <c r="AE223" s="287"/>
      <c r="AF223" s="287"/>
      <c r="AG223" s="287"/>
      <c r="AH223" s="287"/>
      <c r="AI223" s="287"/>
      <c r="AJ223" s="287"/>
      <c r="AK223" s="287"/>
      <c r="AL223" s="287"/>
      <c r="AM223" s="287"/>
      <c r="AN223" s="287"/>
      <c r="AO223" s="287"/>
      <c r="AP223" s="287"/>
      <c r="AQ223" s="287"/>
      <c r="AR223" s="287"/>
      <c r="AS223" s="287"/>
      <c r="AT223" s="287"/>
      <c r="AU223" s="287"/>
      <c r="AV223" s="287"/>
      <c r="AW223" s="287"/>
      <c r="AX223" s="287"/>
      <c r="AY223" s="287"/>
      <c r="AZ223" s="287"/>
      <c r="BA223" s="287"/>
      <c r="BB223" s="287"/>
    </row>
    <row r="224" spans="1:54" s="490" customFormat="1" ht="18.75" x14ac:dyDescent="0.3">
      <c r="A224" s="312" t="s">
        <v>209</v>
      </c>
      <c r="B224" s="368">
        <v>2250208</v>
      </c>
      <c r="C224" s="422"/>
      <c r="D224" s="235">
        <f>H224</f>
        <v>0</v>
      </c>
      <c r="E224" s="221">
        <f t="shared" si="79"/>
        <v>0</v>
      </c>
      <c r="F224" s="85" t="e">
        <f t="shared" ref="F224:F259" si="82">D224/C224*100</f>
        <v>#DIV/0!</v>
      </c>
      <c r="G224" s="235"/>
      <c r="H224" s="235"/>
      <c r="I224" s="235" t="e">
        <f t="shared" si="74"/>
        <v>#DIV/0!</v>
      </c>
      <c r="J224" s="31">
        <f t="shared" si="80"/>
        <v>0</v>
      </c>
      <c r="K224" s="24">
        <f t="shared" si="81"/>
        <v>0</v>
      </c>
      <c r="L224" s="272"/>
      <c r="M224" s="24">
        <f t="shared" si="71"/>
        <v>0</v>
      </c>
      <c r="N224" s="273"/>
      <c r="O224" s="273"/>
      <c r="P224" s="273"/>
      <c r="Q224" s="274"/>
      <c r="R224" s="274"/>
      <c r="S224" s="274"/>
      <c r="T224" s="274"/>
      <c r="U224" s="274"/>
      <c r="V224" s="274"/>
      <c r="W224" s="274"/>
      <c r="X224" s="287"/>
      <c r="Y224" s="287"/>
      <c r="Z224" s="287"/>
      <c r="AA224" s="287"/>
      <c r="AB224" s="287"/>
      <c r="AC224" s="287"/>
      <c r="AD224" s="287"/>
      <c r="AE224" s="287"/>
      <c r="AF224" s="287"/>
      <c r="AG224" s="287"/>
      <c r="AH224" s="287"/>
      <c r="AI224" s="287"/>
      <c r="AJ224" s="287"/>
      <c r="AK224" s="287"/>
      <c r="AL224" s="287"/>
      <c r="AM224" s="287"/>
      <c r="AN224" s="287"/>
      <c r="AO224" s="287"/>
      <c r="AP224" s="287"/>
      <c r="AQ224" s="287"/>
      <c r="AR224" s="287"/>
      <c r="AS224" s="287"/>
      <c r="AT224" s="287"/>
      <c r="AU224" s="287"/>
      <c r="AV224" s="287"/>
      <c r="AW224" s="287"/>
      <c r="AX224" s="287"/>
      <c r="AY224" s="287"/>
      <c r="AZ224" s="287"/>
      <c r="BA224" s="287"/>
      <c r="BB224" s="287"/>
    </row>
    <row r="225" spans="1:54" s="490" customFormat="1" ht="18.75" x14ac:dyDescent="0.3">
      <c r="A225" s="312" t="s">
        <v>210</v>
      </c>
      <c r="B225" s="368">
        <v>2250440</v>
      </c>
      <c r="C225" s="422"/>
      <c r="D225" s="235">
        <f>H225</f>
        <v>0</v>
      </c>
      <c r="E225" s="221">
        <f t="shared" si="79"/>
        <v>0</v>
      </c>
      <c r="F225" s="85" t="e">
        <f t="shared" si="82"/>
        <v>#DIV/0!</v>
      </c>
      <c r="G225" s="235"/>
      <c r="H225" s="235"/>
      <c r="I225" s="235" t="e">
        <f t="shared" si="74"/>
        <v>#DIV/0!</v>
      </c>
      <c r="J225" s="31">
        <f t="shared" si="80"/>
        <v>0</v>
      </c>
      <c r="K225" s="24">
        <f t="shared" si="81"/>
        <v>0</v>
      </c>
      <c r="L225" s="272"/>
      <c r="M225" s="24">
        <f t="shared" si="71"/>
        <v>0</v>
      </c>
      <c r="N225" s="273"/>
      <c r="O225" s="273"/>
      <c r="P225" s="273"/>
      <c r="Q225" s="274"/>
      <c r="R225" s="274"/>
      <c r="S225" s="274"/>
      <c r="T225" s="274"/>
      <c r="U225" s="274"/>
      <c r="V225" s="274"/>
      <c r="W225" s="274"/>
      <c r="X225" s="287"/>
      <c r="Y225" s="287"/>
      <c r="Z225" s="287"/>
      <c r="AA225" s="287"/>
      <c r="AB225" s="287"/>
      <c r="AC225" s="287"/>
      <c r="AD225" s="287"/>
      <c r="AE225" s="287"/>
      <c r="AF225" s="287"/>
      <c r="AG225" s="287"/>
      <c r="AH225" s="287"/>
      <c r="AI225" s="287"/>
      <c r="AJ225" s="287"/>
      <c r="AK225" s="287"/>
      <c r="AL225" s="287"/>
      <c r="AM225" s="287"/>
      <c r="AN225" s="287"/>
      <c r="AO225" s="287"/>
      <c r="AP225" s="287"/>
      <c r="AQ225" s="287"/>
      <c r="AR225" s="287"/>
      <c r="AS225" s="287"/>
      <c r="AT225" s="287"/>
      <c r="AU225" s="287"/>
      <c r="AV225" s="287"/>
      <c r="AW225" s="287"/>
      <c r="AX225" s="287"/>
      <c r="AY225" s="287"/>
      <c r="AZ225" s="287"/>
      <c r="BA225" s="287"/>
      <c r="BB225" s="287"/>
    </row>
    <row r="226" spans="1:54" s="309" customFormat="1" ht="21" customHeight="1" x14ac:dyDescent="0.3">
      <c r="A226" s="258" t="s">
        <v>36</v>
      </c>
      <c r="B226" s="405">
        <v>226</v>
      </c>
      <c r="C226" s="406">
        <f>SUM(C227:C229)</f>
        <v>0</v>
      </c>
      <c r="D226" s="515">
        <f>SUM(D227:D229)</f>
        <v>0</v>
      </c>
      <c r="E226" s="515">
        <f>SUM(E227:E229)</f>
        <v>0</v>
      </c>
      <c r="F226" s="115" t="e">
        <f t="shared" si="82"/>
        <v>#DIV/0!</v>
      </c>
      <c r="G226" s="406">
        <f>SUM(G227:G229)</f>
        <v>0</v>
      </c>
      <c r="H226" s="406">
        <f>SUM(H227:H229)</f>
        <v>0</v>
      </c>
      <c r="I226" s="406" t="e">
        <f>H226/G226*100</f>
        <v>#DIV/0!</v>
      </c>
      <c r="J226" s="31">
        <f t="shared" si="80"/>
        <v>0</v>
      </c>
      <c r="K226" s="24">
        <f t="shared" si="81"/>
        <v>0</v>
      </c>
      <c r="L226" s="306"/>
      <c r="M226" s="24">
        <f t="shared" si="71"/>
        <v>0</v>
      </c>
      <c r="N226" s="237"/>
      <c r="O226" s="237"/>
      <c r="P226" s="237"/>
      <c r="Q226" s="238"/>
      <c r="R226" s="238"/>
      <c r="S226" s="238"/>
      <c r="T226" s="238"/>
      <c r="U226" s="238"/>
      <c r="V226" s="238"/>
      <c r="W226" s="238"/>
      <c r="X226" s="238"/>
      <c r="Y226" s="238"/>
      <c r="Z226" s="238"/>
      <c r="AA226" s="238"/>
      <c r="AB226" s="238"/>
      <c r="AC226" s="238"/>
      <c r="AD226" s="238"/>
      <c r="AE226" s="238"/>
      <c r="AF226" s="238"/>
      <c r="AG226" s="238"/>
      <c r="AH226" s="238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8"/>
      <c r="AU226" s="238"/>
      <c r="AV226" s="238"/>
      <c r="AW226" s="238"/>
      <c r="AX226" s="238"/>
      <c r="AY226" s="238"/>
      <c r="AZ226" s="238"/>
      <c r="BA226" s="308"/>
      <c r="BB226" s="308"/>
    </row>
    <row r="227" spans="1:54" s="289" customFormat="1" ht="47.25" x14ac:dyDescent="0.3">
      <c r="A227" s="419" t="s">
        <v>211</v>
      </c>
      <c r="B227" s="316" t="s">
        <v>212</v>
      </c>
      <c r="C227" s="420"/>
      <c r="D227" s="235">
        <f>H227</f>
        <v>0</v>
      </c>
      <c r="E227" s="221">
        <f t="shared" si="79"/>
        <v>0</v>
      </c>
      <c r="F227" s="85" t="e">
        <f t="shared" si="82"/>
        <v>#DIV/0!</v>
      </c>
      <c r="G227" s="235"/>
      <c r="H227" s="235"/>
      <c r="I227" s="235" t="e">
        <f t="shared" si="74"/>
        <v>#DIV/0!</v>
      </c>
      <c r="J227" s="31">
        <f t="shared" si="80"/>
        <v>0</v>
      </c>
      <c r="K227" s="24">
        <f t="shared" si="81"/>
        <v>0</v>
      </c>
      <c r="L227" s="272"/>
      <c r="M227" s="24">
        <f t="shared" si="71"/>
        <v>0</v>
      </c>
      <c r="N227" s="273"/>
      <c r="O227" s="273"/>
      <c r="P227" s="273"/>
      <c r="Q227" s="274"/>
      <c r="R227" s="274"/>
      <c r="S227" s="274"/>
      <c r="T227" s="274"/>
      <c r="U227" s="274"/>
      <c r="V227" s="274"/>
      <c r="W227" s="274"/>
      <c r="X227" s="287"/>
      <c r="Y227" s="287"/>
      <c r="Z227" s="287"/>
      <c r="AA227" s="287"/>
      <c r="AB227" s="287"/>
      <c r="AC227" s="287"/>
      <c r="AD227" s="287"/>
      <c r="AE227" s="287"/>
      <c r="AF227" s="287"/>
      <c r="AG227" s="287"/>
      <c r="AH227" s="287"/>
      <c r="AI227" s="287"/>
      <c r="AJ227" s="287"/>
      <c r="AK227" s="287"/>
      <c r="AL227" s="287"/>
      <c r="AM227" s="287"/>
      <c r="AN227" s="287"/>
      <c r="AO227" s="287"/>
      <c r="AP227" s="287"/>
      <c r="AQ227" s="287"/>
      <c r="AR227" s="287"/>
      <c r="AS227" s="287"/>
      <c r="AT227" s="287"/>
      <c r="AU227" s="287"/>
      <c r="AV227" s="287"/>
      <c r="AW227" s="287"/>
      <c r="AX227" s="287"/>
      <c r="AY227" s="287"/>
      <c r="AZ227" s="287"/>
      <c r="BA227" s="288"/>
      <c r="BB227" s="288"/>
    </row>
    <row r="228" spans="1:54" s="289" customFormat="1" ht="31.5" x14ac:dyDescent="0.3">
      <c r="A228" s="419" t="s">
        <v>213</v>
      </c>
      <c r="B228" s="316" t="s">
        <v>214</v>
      </c>
      <c r="C228" s="420"/>
      <c r="D228" s="235">
        <f>H228</f>
        <v>0</v>
      </c>
      <c r="E228" s="221">
        <f t="shared" si="79"/>
        <v>0</v>
      </c>
      <c r="F228" s="85" t="e">
        <f t="shared" si="82"/>
        <v>#DIV/0!</v>
      </c>
      <c r="G228" s="235"/>
      <c r="H228" s="235"/>
      <c r="I228" s="235" t="e">
        <f t="shared" si="74"/>
        <v>#DIV/0!</v>
      </c>
      <c r="J228" s="31">
        <f t="shared" si="80"/>
        <v>0</v>
      </c>
      <c r="K228" s="24">
        <f t="shared" si="81"/>
        <v>0</v>
      </c>
      <c r="L228" s="272"/>
      <c r="M228" s="24">
        <f t="shared" si="71"/>
        <v>0</v>
      </c>
      <c r="N228" s="273"/>
      <c r="O228" s="273"/>
      <c r="P228" s="273"/>
      <c r="Q228" s="274"/>
      <c r="R228" s="274"/>
      <c r="S228" s="274"/>
      <c r="T228" s="274"/>
      <c r="U228" s="274"/>
      <c r="V228" s="274"/>
      <c r="W228" s="274"/>
      <c r="X228" s="287"/>
      <c r="Y228" s="287"/>
      <c r="Z228" s="287"/>
      <c r="AA228" s="287"/>
      <c r="AB228" s="287"/>
      <c r="AC228" s="287"/>
      <c r="AD228" s="287"/>
      <c r="AE228" s="287"/>
      <c r="AF228" s="287"/>
      <c r="AG228" s="287"/>
      <c r="AH228" s="287"/>
      <c r="AI228" s="287"/>
      <c r="AJ228" s="287"/>
      <c r="AK228" s="287"/>
      <c r="AL228" s="287"/>
      <c r="AM228" s="287"/>
      <c r="AN228" s="287"/>
      <c r="AO228" s="287"/>
      <c r="AP228" s="287"/>
      <c r="AQ228" s="287"/>
      <c r="AR228" s="287"/>
      <c r="AS228" s="287"/>
      <c r="AT228" s="287"/>
      <c r="AU228" s="287"/>
      <c r="AV228" s="287"/>
      <c r="AW228" s="287"/>
      <c r="AX228" s="287"/>
      <c r="AY228" s="287"/>
      <c r="AZ228" s="287"/>
      <c r="BA228" s="288"/>
      <c r="BB228" s="288"/>
    </row>
    <row r="229" spans="1:54" s="289" customFormat="1" ht="18.75" x14ac:dyDescent="0.3">
      <c r="A229" s="419" t="s">
        <v>65</v>
      </c>
      <c r="B229" s="316">
        <v>2260382</v>
      </c>
      <c r="C229" s="420"/>
      <c r="D229" s="235">
        <f>H229</f>
        <v>0</v>
      </c>
      <c r="E229" s="221">
        <f t="shared" si="79"/>
        <v>0</v>
      </c>
      <c r="F229" s="85" t="e">
        <f>D229/C229*100</f>
        <v>#DIV/0!</v>
      </c>
      <c r="G229" s="235"/>
      <c r="H229" s="235"/>
      <c r="I229" s="235" t="e">
        <f t="shared" si="74"/>
        <v>#DIV/0!</v>
      </c>
      <c r="J229" s="31"/>
      <c r="K229" s="24"/>
      <c r="L229" s="272"/>
      <c r="M229" s="24"/>
      <c r="N229" s="273"/>
      <c r="O229" s="273"/>
      <c r="P229" s="273"/>
      <c r="Q229" s="274"/>
      <c r="R229" s="274"/>
      <c r="S229" s="274"/>
      <c r="T229" s="274"/>
      <c r="U229" s="274"/>
      <c r="V229" s="274"/>
      <c r="W229" s="274"/>
      <c r="X229" s="287"/>
      <c r="Y229" s="287"/>
      <c r="Z229" s="287"/>
      <c r="AA229" s="287"/>
      <c r="AB229" s="287"/>
      <c r="AC229" s="287"/>
      <c r="AD229" s="287"/>
      <c r="AE229" s="287"/>
      <c r="AF229" s="287"/>
      <c r="AG229" s="287"/>
      <c r="AH229" s="287"/>
      <c r="AI229" s="287"/>
      <c r="AJ229" s="287"/>
      <c r="AK229" s="287"/>
      <c r="AL229" s="287"/>
      <c r="AM229" s="287"/>
      <c r="AN229" s="287"/>
      <c r="AO229" s="287"/>
      <c r="AP229" s="287"/>
      <c r="AQ229" s="287"/>
      <c r="AR229" s="287"/>
      <c r="AS229" s="287"/>
      <c r="AT229" s="287"/>
      <c r="AU229" s="287"/>
      <c r="AV229" s="287"/>
      <c r="AW229" s="287"/>
      <c r="AX229" s="287"/>
      <c r="AY229" s="287"/>
      <c r="AZ229" s="287"/>
      <c r="BA229" s="288"/>
      <c r="BB229" s="288"/>
    </row>
    <row r="230" spans="1:54" s="418" customFormat="1" ht="18.75" x14ac:dyDescent="0.3">
      <c r="A230" s="180" t="s">
        <v>64</v>
      </c>
      <c r="B230" s="511" t="s">
        <v>164</v>
      </c>
      <c r="C230" s="512">
        <f>C231+C235+C237</f>
        <v>302000</v>
      </c>
      <c r="D230" s="512">
        <f>D231+D235+D237</f>
        <v>0</v>
      </c>
      <c r="E230" s="512">
        <f>E231+E235+E237</f>
        <v>302000</v>
      </c>
      <c r="F230" s="175">
        <f t="shared" si="82"/>
        <v>0</v>
      </c>
      <c r="G230" s="512">
        <f>G231+G235+G237</f>
        <v>0</v>
      </c>
      <c r="H230" s="512">
        <f>H231+H235+H237</f>
        <v>0</v>
      </c>
      <c r="I230" s="512" t="e">
        <f t="shared" si="74"/>
        <v>#DIV/0!</v>
      </c>
      <c r="J230" s="31">
        <f t="shared" ref="J230:J247" si="83">G230-H230</f>
        <v>0</v>
      </c>
      <c r="K230" s="24">
        <f t="shared" ref="K230:K247" si="84">C230</f>
        <v>302000</v>
      </c>
      <c r="L230" s="236"/>
      <c r="M230" s="24">
        <f t="shared" si="71"/>
        <v>302000</v>
      </c>
      <c r="N230" s="237"/>
      <c r="O230" s="237"/>
      <c r="P230" s="237"/>
      <c r="Q230" s="238"/>
      <c r="R230" s="238"/>
      <c r="S230" s="238"/>
      <c r="T230" s="238"/>
      <c r="U230" s="238"/>
      <c r="V230" s="238"/>
      <c r="W230" s="238"/>
      <c r="X230" s="238"/>
      <c r="Y230" s="238"/>
      <c r="Z230" s="238"/>
      <c r="AA230" s="238"/>
      <c r="AB230" s="238"/>
      <c r="AC230" s="238"/>
      <c r="AD230" s="238"/>
      <c r="AE230" s="238"/>
      <c r="AF230" s="238"/>
      <c r="AG230" s="238"/>
      <c r="AH230" s="238"/>
      <c r="AI230" s="238"/>
      <c r="AJ230" s="238"/>
      <c r="AK230" s="238"/>
      <c r="AL230" s="238"/>
      <c r="AM230" s="238"/>
      <c r="AN230" s="238"/>
      <c r="AO230" s="238"/>
      <c r="AP230" s="238"/>
      <c r="AQ230" s="238"/>
      <c r="AR230" s="238"/>
      <c r="AS230" s="238"/>
      <c r="AT230" s="238"/>
      <c r="AU230" s="238"/>
      <c r="AV230" s="238"/>
      <c r="AW230" s="238"/>
      <c r="AX230" s="238"/>
      <c r="AY230" s="238"/>
      <c r="AZ230" s="238"/>
      <c r="BA230" s="417"/>
      <c r="BB230" s="417"/>
    </row>
    <row r="231" spans="1:54" s="309" customFormat="1" ht="21" customHeight="1" x14ac:dyDescent="0.3">
      <c r="A231" s="258" t="s">
        <v>36</v>
      </c>
      <c r="B231" s="405">
        <v>226</v>
      </c>
      <c r="C231" s="406">
        <f>SUM(C232:C234)</f>
        <v>302000</v>
      </c>
      <c r="D231" s="406">
        <f>SUM(D232:D234)</f>
        <v>0</v>
      </c>
      <c r="E231" s="406">
        <f>SUM(E232:E234)</f>
        <v>302000</v>
      </c>
      <c r="F231" s="115">
        <f t="shared" si="82"/>
        <v>0</v>
      </c>
      <c r="G231" s="406">
        <f>SUM(G232:G234)</f>
        <v>0</v>
      </c>
      <c r="H231" s="406">
        <f>SUM(H232:H234)</f>
        <v>0</v>
      </c>
      <c r="I231" s="406" t="e">
        <f t="shared" si="74"/>
        <v>#DIV/0!</v>
      </c>
      <c r="J231" s="31">
        <f t="shared" si="83"/>
        <v>0</v>
      </c>
      <c r="K231" s="24">
        <f t="shared" si="84"/>
        <v>302000</v>
      </c>
      <c r="L231" s="306"/>
      <c r="M231" s="24">
        <f t="shared" si="71"/>
        <v>302000</v>
      </c>
      <c r="N231" s="237"/>
      <c r="O231" s="237"/>
      <c r="P231" s="237"/>
      <c r="Q231" s="238"/>
      <c r="R231" s="238"/>
      <c r="S231" s="238"/>
      <c r="T231" s="238"/>
      <c r="U231" s="238"/>
      <c r="V231" s="238"/>
      <c r="W231" s="238"/>
      <c r="X231" s="238"/>
      <c r="Y231" s="238"/>
      <c r="Z231" s="238"/>
      <c r="AA231" s="238"/>
      <c r="AB231" s="238"/>
      <c r="AC231" s="238"/>
      <c r="AD231" s="238"/>
      <c r="AE231" s="238"/>
      <c r="AF231" s="238"/>
      <c r="AG231" s="238"/>
      <c r="AH231" s="238"/>
      <c r="AI231" s="238"/>
      <c r="AJ231" s="238"/>
      <c r="AK231" s="238"/>
      <c r="AL231" s="238"/>
      <c r="AM231" s="238"/>
      <c r="AN231" s="238"/>
      <c r="AO231" s="238"/>
      <c r="AP231" s="238"/>
      <c r="AQ231" s="238"/>
      <c r="AR231" s="238"/>
      <c r="AS231" s="238"/>
      <c r="AT231" s="238"/>
      <c r="AU231" s="238"/>
      <c r="AV231" s="238"/>
      <c r="AW231" s="238"/>
      <c r="AX231" s="238"/>
      <c r="AY231" s="238"/>
      <c r="AZ231" s="238"/>
      <c r="BA231" s="308"/>
      <c r="BB231" s="308"/>
    </row>
    <row r="232" spans="1:54" s="490" customFormat="1" ht="52.5" customHeight="1" x14ac:dyDescent="0.3">
      <c r="A232" s="516" t="s">
        <v>215</v>
      </c>
      <c r="B232" s="316">
        <v>2260019</v>
      </c>
      <c r="C232" s="422">
        <f>0+25000</f>
        <v>25000</v>
      </c>
      <c r="D232" s="235">
        <f>H232</f>
        <v>0</v>
      </c>
      <c r="E232" s="221">
        <f t="shared" ref="E232:E238" si="85">C232-D232</f>
        <v>25000</v>
      </c>
      <c r="F232" s="85">
        <f t="shared" si="82"/>
        <v>0</v>
      </c>
      <c r="G232" s="235"/>
      <c r="H232" s="235"/>
      <c r="I232" s="235" t="e">
        <f t="shared" si="74"/>
        <v>#DIV/0!</v>
      </c>
      <c r="J232" s="31">
        <f t="shared" si="83"/>
        <v>0</v>
      </c>
      <c r="K232" s="24">
        <f t="shared" si="84"/>
        <v>25000</v>
      </c>
      <c r="L232" s="272"/>
      <c r="M232" s="24">
        <f t="shared" si="71"/>
        <v>25000</v>
      </c>
      <c r="N232" s="273"/>
      <c r="O232" s="273"/>
      <c r="P232" s="273"/>
      <c r="Q232" s="274"/>
      <c r="R232" s="274"/>
      <c r="S232" s="274"/>
      <c r="T232" s="274"/>
      <c r="U232" s="274"/>
      <c r="V232" s="274"/>
      <c r="W232" s="274"/>
      <c r="X232" s="287"/>
      <c r="Y232" s="287"/>
      <c r="Z232" s="287"/>
      <c r="AA232" s="287"/>
      <c r="AB232" s="287"/>
      <c r="AC232" s="287"/>
      <c r="AD232" s="287"/>
      <c r="AE232" s="287"/>
      <c r="AF232" s="287"/>
      <c r="AG232" s="287"/>
      <c r="AH232" s="287"/>
      <c r="AI232" s="287"/>
      <c r="AJ232" s="287"/>
      <c r="AK232" s="287"/>
      <c r="AL232" s="287"/>
      <c r="AM232" s="287"/>
      <c r="AN232" s="287"/>
      <c r="AO232" s="287"/>
      <c r="AP232" s="287"/>
      <c r="AQ232" s="287"/>
      <c r="AR232" s="287"/>
      <c r="AS232" s="287"/>
      <c r="AT232" s="287"/>
      <c r="AU232" s="287"/>
      <c r="AV232" s="287"/>
      <c r="AW232" s="287"/>
      <c r="AX232" s="287"/>
      <c r="AY232" s="287"/>
      <c r="AZ232" s="287"/>
      <c r="BA232" s="287"/>
      <c r="BB232" s="287"/>
    </row>
    <row r="233" spans="1:54" s="490" customFormat="1" ht="63" customHeight="1" x14ac:dyDescent="0.3">
      <c r="A233" s="516" t="s">
        <v>211</v>
      </c>
      <c r="B233" s="316">
        <v>2260050</v>
      </c>
      <c r="C233" s="422"/>
      <c r="D233" s="235">
        <f>H233</f>
        <v>0</v>
      </c>
      <c r="E233" s="221">
        <f t="shared" si="85"/>
        <v>0</v>
      </c>
      <c r="F233" s="85" t="e">
        <f t="shared" si="82"/>
        <v>#DIV/0!</v>
      </c>
      <c r="G233" s="235"/>
      <c r="H233" s="235"/>
      <c r="I233" s="235" t="e">
        <f t="shared" si="74"/>
        <v>#DIV/0!</v>
      </c>
      <c r="J233" s="31">
        <f t="shared" si="83"/>
        <v>0</v>
      </c>
      <c r="K233" s="24">
        <f t="shared" si="84"/>
        <v>0</v>
      </c>
      <c r="L233" s="272"/>
      <c r="M233" s="24">
        <f t="shared" si="71"/>
        <v>0</v>
      </c>
      <c r="N233" s="273"/>
      <c r="O233" s="273"/>
      <c r="P233" s="273"/>
      <c r="Q233" s="274"/>
      <c r="R233" s="274"/>
      <c r="S233" s="274"/>
      <c r="T233" s="274"/>
      <c r="U233" s="274"/>
      <c r="V233" s="274"/>
      <c r="W233" s="274"/>
      <c r="X233" s="287"/>
      <c r="Y233" s="287"/>
      <c r="Z233" s="287"/>
      <c r="AA233" s="287"/>
      <c r="AB233" s="287"/>
      <c r="AC233" s="287"/>
      <c r="AD233" s="287"/>
      <c r="AE233" s="287"/>
      <c r="AF233" s="287"/>
      <c r="AG233" s="287"/>
      <c r="AH233" s="287"/>
      <c r="AI233" s="287"/>
      <c r="AJ233" s="287"/>
      <c r="AK233" s="287"/>
      <c r="AL233" s="287"/>
      <c r="AM233" s="287"/>
      <c r="AN233" s="287"/>
      <c r="AO233" s="287"/>
      <c r="AP233" s="287"/>
      <c r="AQ233" s="287"/>
      <c r="AR233" s="287"/>
      <c r="AS233" s="287"/>
      <c r="AT233" s="287"/>
      <c r="AU233" s="287"/>
      <c r="AV233" s="287"/>
      <c r="AW233" s="287"/>
      <c r="AX233" s="287"/>
      <c r="AY233" s="287"/>
      <c r="AZ233" s="287"/>
      <c r="BA233" s="287"/>
      <c r="BB233" s="287"/>
    </row>
    <row r="234" spans="1:54" s="490" customFormat="1" ht="24.75" customHeight="1" x14ac:dyDescent="0.3">
      <c r="A234" s="419" t="s">
        <v>65</v>
      </c>
      <c r="B234" s="316">
        <v>2260382</v>
      </c>
      <c r="C234" s="422">
        <f>0+277000</f>
        <v>277000</v>
      </c>
      <c r="D234" s="235">
        <f>H234</f>
        <v>0</v>
      </c>
      <c r="E234" s="221">
        <f t="shared" si="85"/>
        <v>277000</v>
      </c>
      <c r="F234" s="85">
        <f t="shared" si="82"/>
        <v>0</v>
      </c>
      <c r="G234" s="235"/>
      <c r="H234" s="235"/>
      <c r="I234" s="235" t="e">
        <f t="shared" si="74"/>
        <v>#DIV/0!</v>
      </c>
      <c r="J234" s="31">
        <f t="shared" si="83"/>
        <v>0</v>
      </c>
      <c r="K234" s="24">
        <f t="shared" si="84"/>
        <v>277000</v>
      </c>
      <c r="L234" s="272"/>
      <c r="M234" s="24">
        <f t="shared" si="71"/>
        <v>277000</v>
      </c>
      <c r="N234" s="273"/>
      <c r="O234" s="273"/>
      <c r="P234" s="273"/>
      <c r="Q234" s="274"/>
      <c r="R234" s="274"/>
      <c r="S234" s="274"/>
      <c r="T234" s="274"/>
      <c r="U234" s="274"/>
      <c r="V234" s="274"/>
      <c r="W234" s="274"/>
      <c r="X234" s="287"/>
      <c r="Y234" s="287"/>
      <c r="Z234" s="287"/>
      <c r="AA234" s="287"/>
      <c r="AB234" s="287"/>
      <c r="AC234" s="287"/>
      <c r="AD234" s="287"/>
      <c r="AE234" s="287"/>
      <c r="AF234" s="287"/>
      <c r="AG234" s="287"/>
      <c r="AH234" s="287"/>
      <c r="AI234" s="287"/>
      <c r="AJ234" s="287"/>
      <c r="AK234" s="287"/>
      <c r="AL234" s="287"/>
      <c r="AM234" s="287"/>
      <c r="AN234" s="287"/>
      <c r="AO234" s="287"/>
      <c r="AP234" s="287"/>
      <c r="AQ234" s="287"/>
      <c r="AR234" s="287"/>
      <c r="AS234" s="287"/>
      <c r="AT234" s="287"/>
      <c r="AU234" s="287"/>
      <c r="AV234" s="287"/>
      <c r="AW234" s="287"/>
      <c r="AX234" s="287"/>
      <c r="AY234" s="287"/>
      <c r="AZ234" s="287"/>
      <c r="BA234" s="287"/>
      <c r="BB234" s="287"/>
    </row>
    <row r="235" spans="1:54" s="309" customFormat="1" ht="23.25" customHeight="1" x14ac:dyDescent="0.3">
      <c r="A235" s="283" t="s">
        <v>40</v>
      </c>
      <c r="B235" s="405">
        <v>310</v>
      </c>
      <c r="C235" s="406">
        <f>C236</f>
        <v>0</v>
      </c>
      <c r="D235" s="406">
        <f>D236</f>
        <v>0</v>
      </c>
      <c r="E235" s="406">
        <f>E236</f>
        <v>0</v>
      </c>
      <c r="F235" s="115" t="e">
        <f t="shared" si="82"/>
        <v>#DIV/0!</v>
      </c>
      <c r="G235" s="406">
        <f>G236</f>
        <v>0</v>
      </c>
      <c r="H235" s="406">
        <f>H236</f>
        <v>0</v>
      </c>
      <c r="I235" s="406" t="e">
        <f t="shared" si="74"/>
        <v>#DIV/0!</v>
      </c>
      <c r="J235" s="31">
        <f t="shared" si="83"/>
        <v>0</v>
      </c>
      <c r="K235" s="24">
        <f t="shared" si="84"/>
        <v>0</v>
      </c>
      <c r="L235" s="306"/>
      <c r="M235" s="24">
        <f t="shared" si="71"/>
        <v>0</v>
      </c>
      <c r="N235" s="237"/>
      <c r="O235" s="237"/>
      <c r="P235" s="237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  <c r="AF235" s="238"/>
      <c r="AG235" s="238"/>
      <c r="AH235" s="238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8"/>
      <c r="AU235" s="238"/>
      <c r="AV235" s="238"/>
      <c r="AW235" s="238"/>
      <c r="AX235" s="238"/>
      <c r="AY235" s="238"/>
      <c r="AZ235" s="238"/>
      <c r="BA235" s="308"/>
      <c r="BB235" s="308"/>
    </row>
    <row r="236" spans="1:54" s="490" customFormat="1" ht="18.75" x14ac:dyDescent="0.3">
      <c r="A236" s="312" t="s">
        <v>216</v>
      </c>
      <c r="B236" s="316">
        <v>3100267</v>
      </c>
      <c r="C236" s="422"/>
      <c r="D236" s="235">
        <f>H236</f>
        <v>0</v>
      </c>
      <c r="E236" s="221">
        <f t="shared" si="85"/>
        <v>0</v>
      </c>
      <c r="F236" s="85" t="e">
        <f t="shared" si="82"/>
        <v>#DIV/0!</v>
      </c>
      <c r="G236" s="235"/>
      <c r="H236" s="235"/>
      <c r="I236" s="235" t="e">
        <f t="shared" si="74"/>
        <v>#DIV/0!</v>
      </c>
      <c r="J236" s="31">
        <f t="shared" si="83"/>
        <v>0</v>
      </c>
      <c r="K236" s="24">
        <f t="shared" si="84"/>
        <v>0</v>
      </c>
      <c r="L236" s="272"/>
      <c r="M236" s="24">
        <f t="shared" si="71"/>
        <v>0</v>
      </c>
      <c r="N236" s="273"/>
      <c r="O236" s="273"/>
      <c r="P236" s="273"/>
      <c r="Q236" s="274"/>
      <c r="R236" s="274"/>
      <c r="S236" s="274"/>
      <c r="T236" s="274"/>
      <c r="U236" s="274"/>
      <c r="V236" s="274"/>
      <c r="W236" s="274"/>
      <c r="X236" s="287"/>
      <c r="Y236" s="287"/>
      <c r="Z236" s="287"/>
      <c r="AA236" s="287"/>
      <c r="AB236" s="287"/>
      <c r="AC236" s="287"/>
      <c r="AD236" s="287"/>
      <c r="AE236" s="287"/>
      <c r="AF236" s="287"/>
      <c r="AG236" s="287"/>
      <c r="AH236" s="287"/>
      <c r="AI236" s="287"/>
      <c r="AJ236" s="287"/>
      <c r="AK236" s="287"/>
      <c r="AL236" s="287"/>
      <c r="AM236" s="287"/>
      <c r="AN236" s="287"/>
      <c r="AO236" s="287"/>
      <c r="AP236" s="287"/>
      <c r="AQ236" s="287"/>
      <c r="AR236" s="287"/>
      <c r="AS236" s="287"/>
      <c r="AT236" s="287"/>
      <c r="AU236" s="287"/>
      <c r="AV236" s="287"/>
      <c r="AW236" s="287"/>
      <c r="AX236" s="287"/>
      <c r="AY236" s="287"/>
      <c r="AZ236" s="287"/>
      <c r="BA236" s="287"/>
      <c r="BB236" s="287"/>
    </row>
    <row r="237" spans="1:54" s="309" customFormat="1" ht="21.75" customHeight="1" x14ac:dyDescent="0.3">
      <c r="A237" s="283" t="s">
        <v>45</v>
      </c>
      <c r="B237" s="405">
        <v>346</v>
      </c>
      <c r="C237" s="406">
        <f>C238</f>
        <v>0</v>
      </c>
      <c r="D237" s="406">
        <f>D238</f>
        <v>0</v>
      </c>
      <c r="E237" s="406">
        <f>E238</f>
        <v>0</v>
      </c>
      <c r="F237" s="115" t="e">
        <f t="shared" si="82"/>
        <v>#DIV/0!</v>
      </c>
      <c r="G237" s="406">
        <f>G238</f>
        <v>0</v>
      </c>
      <c r="H237" s="406">
        <f>H238</f>
        <v>0</v>
      </c>
      <c r="I237" s="406" t="e">
        <f t="shared" si="74"/>
        <v>#DIV/0!</v>
      </c>
      <c r="J237" s="31">
        <f t="shared" si="83"/>
        <v>0</v>
      </c>
      <c r="K237" s="24">
        <f t="shared" si="84"/>
        <v>0</v>
      </c>
      <c r="L237" s="306"/>
      <c r="M237" s="24">
        <f t="shared" si="71"/>
        <v>0</v>
      </c>
      <c r="N237" s="307"/>
      <c r="O237" s="237"/>
      <c r="P237" s="237"/>
      <c r="Q237" s="238"/>
      <c r="R237" s="238"/>
      <c r="S237" s="238"/>
      <c r="T237" s="238"/>
      <c r="U237" s="238"/>
      <c r="V237" s="238"/>
      <c r="W237" s="238"/>
      <c r="X237" s="238"/>
      <c r="Y237" s="238"/>
      <c r="Z237" s="238"/>
      <c r="AA237" s="238"/>
      <c r="AB237" s="238"/>
      <c r="AC237" s="238"/>
      <c r="AD237" s="238"/>
      <c r="AE237" s="238"/>
      <c r="AF237" s="238"/>
      <c r="AG237" s="238"/>
      <c r="AH237" s="238"/>
      <c r="AI237" s="238"/>
      <c r="AJ237" s="238"/>
      <c r="AK237" s="238"/>
      <c r="AL237" s="238"/>
      <c r="AM237" s="238"/>
      <c r="AN237" s="238"/>
      <c r="AO237" s="238"/>
      <c r="AP237" s="238"/>
      <c r="AQ237" s="238"/>
      <c r="AR237" s="238"/>
      <c r="AS237" s="238"/>
      <c r="AT237" s="238"/>
      <c r="AU237" s="238"/>
      <c r="AV237" s="238"/>
      <c r="AW237" s="238"/>
      <c r="AX237" s="238"/>
      <c r="AY237" s="238"/>
      <c r="AZ237" s="238"/>
      <c r="BA237" s="308"/>
      <c r="BB237" s="308"/>
    </row>
    <row r="238" spans="1:54" s="490" customFormat="1" ht="39.75" customHeight="1" x14ac:dyDescent="0.3">
      <c r="A238" s="419" t="s">
        <v>148</v>
      </c>
      <c r="B238" s="316">
        <v>3460030</v>
      </c>
      <c r="C238" s="422"/>
      <c r="D238" s="235">
        <f>H238</f>
        <v>0</v>
      </c>
      <c r="E238" s="221">
        <f t="shared" si="85"/>
        <v>0</v>
      </c>
      <c r="F238" s="85" t="e">
        <f t="shared" si="82"/>
        <v>#DIV/0!</v>
      </c>
      <c r="G238" s="235"/>
      <c r="H238" s="235"/>
      <c r="I238" s="235" t="e">
        <f t="shared" si="74"/>
        <v>#DIV/0!</v>
      </c>
      <c r="J238" s="31">
        <f t="shared" si="83"/>
        <v>0</v>
      </c>
      <c r="K238" s="24">
        <f t="shared" si="84"/>
        <v>0</v>
      </c>
      <c r="L238" s="272"/>
      <c r="M238" s="24">
        <f t="shared" si="71"/>
        <v>0</v>
      </c>
      <c r="N238" s="273"/>
      <c r="O238" s="273"/>
      <c r="P238" s="273"/>
      <c r="Q238" s="274"/>
      <c r="R238" s="274"/>
      <c r="S238" s="274"/>
      <c r="T238" s="274"/>
      <c r="U238" s="274"/>
      <c r="V238" s="274"/>
      <c r="W238" s="274"/>
      <c r="X238" s="287"/>
      <c r="Y238" s="287"/>
      <c r="Z238" s="287"/>
      <c r="AA238" s="287"/>
      <c r="AB238" s="287"/>
      <c r="AC238" s="287"/>
      <c r="AD238" s="287"/>
      <c r="AE238" s="287"/>
      <c r="AF238" s="287"/>
      <c r="AG238" s="287"/>
      <c r="AH238" s="287"/>
      <c r="AI238" s="287"/>
      <c r="AJ238" s="287"/>
      <c r="AK238" s="287"/>
      <c r="AL238" s="287"/>
      <c r="AM238" s="287"/>
      <c r="AN238" s="287"/>
      <c r="AO238" s="287"/>
      <c r="AP238" s="287"/>
      <c r="AQ238" s="287"/>
      <c r="AR238" s="287"/>
      <c r="AS238" s="287"/>
      <c r="AT238" s="287"/>
      <c r="AU238" s="287"/>
      <c r="AV238" s="287"/>
      <c r="AW238" s="287"/>
      <c r="AX238" s="287"/>
      <c r="AY238" s="287"/>
      <c r="AZ238" s="287"/>
      <c r="BA238" s="287"/>
      <c r="BB238" s="287"/>
    </row>
    <row r="239" spans="1:54" s="418" customFormat="1" ht="18.75" x14ac:dyDescent="0.3">
      <c r="A239" s="180" t="s">
        <v>68</v>
      </c>
      <c r="B239" s="511" t="s">
        <v>175</v>
      </c>
      <c r="C239" s="512">
        <f>C240+C244+C246</f>
        <v>148203.9</v>
      </c>
      <c r="D239" s="512">
        <f>D240+D244+D246</f>
        <v>148203.9</v>
      </c>
      <c r="E239" s="512">
        <f>E240+E244+E246</f>
        <v>0</v>
      </c>
      <c r="F239" s="175">
        <f t="shared" si="82"/>
        <v>100</v>
      </c>
      <c r="G239" s="512">
        <f>G240+G244+G246</f>
        <v>148203.9</v>
      </c>
      <c r="H239" s="512">
        <f>H240+H244+H246</f>
        <v>148203.9</v>
      </c>
      <c r="I239" s="512">
        <f t="shared" si="74"/>
        <v>100</v>
      </c>
      <c r="J239" s="31">
        <f t="shared" si="83"/>
        <v>0</v>
      </c>
      <c r="K239" s="24">
        <f t="shared" si="84"/>
        <v>148203.9</v>
      </c>
      <c r="L239" s="236"/>
      <c r="M239" s="24">
        <f t="shared" si="71"/>
        <v>148203.9</v>
      </c>
      <c r="N239" s="237"/>
      <c r="O239" s="237"/>
      <c r="P239" s="237"/>
      <c r="Q239" s="238"/>
      <c r="R239" s="238"/>
      <c r="S239" s="238"/>
      <c r="T239" s="238"/>
      <c r="U239" s="238"/>
      <c r="V239" s="238"/>
      <c r="W239" s="238"/>
      <c r="X239" s="238"/>
      <c r="Y239" s="238"/>
      <c r="Z239" s="238"/>
      <c r="AA239" s="238"/>
      <c r="AB239" s="238"/>
      <c r="AC239" s="238"/>
      <c r="AD239" s="238"/>
      <c r="AE239" s="238"/>
      <c r="AF239" s="238"/>
      <c r="AG239" s="238"/>
      <c r="AH239" s="238"/>
      <c r="AI239" s="238"/>
      <c r="AJ239" s="238"/>
      <c r="AK239" s="238"/>
      <c r="AL239" s="238"/>
      <c r="AM239" s="238"/>
      <c r="AN239" s="238"/>
      <c r="AO239" s="238"/>
      <c r="AP239" s="238"/>
      <c r="AQ239" s="238"/>
      <c r="AR239" s="238"/>
      <c r="AS239" s="238"/>
      <c r="AT239" s="238"/>
      <c r="AU239" s="238"/>
      <c r="AV239" s="238"/>
      <c r="AW239" s="238"/>
      <c r="AX239" s="238"/>
      <c r="AY239" s="238"/>
      <c r="AZ239" s="238"/>
      <c r="BA239" s="417"/>
      <c r="BB239" s="417"/>
    </row>
    <row r="240" spans="1:54" s="309" customFormat="1" ht="32.25" customHeight="1" x14ac:dyDescent="0.3">
      <c r="A240" s="258" t="s">
        <v>36</v>
      </c>
      <c r="B240" s="405">
        <v>226</v>
      </c>
      <c r="C240" s="406">
        <f>SUM(C241:C243)</f>
        <v>148203.9</v>
      </c>
      <c r="D240" s="406">
        <f>SUM(D241:D243)</f>
        <v>148203.9</v>
      </c>
      <c r="E240" s="406">
        <f>SUM(E241:E243)</f>
        <v>0</v>
      </c>
      <c r="F240" s="115">
        <f t="shared" si="82"/>
        <v>100</v>
      </c>
      <c r="G240" s="406">
        <f>SUM(G241:G243)</f>
        <v>148203.9</v>
      </c>
      <c r="H240" s="406">
        <f>SUM(H241:H243)</f>
        <v>148203.9</v>
      </c>
      <c r="I240" s="406">
        <f>H240/G240*100</f>
        <v>100</v>
      </c>
      <c r="J240" s="31">
        <f t="shared" si="83"/>
        <v>0</v>
      </c>
      <c r="K240" s="24">
        <f t="shared" si="84"/>
        <v>148203.9</v>
      </c>
      <c r="L240" s="306"/>
      <c r="M240" s="24">
        <f t="shared" si="71"/>
        <v>148203.9</v>
      </c>
      <c r="N240" s="307"/>
      <c r="O240" s="237"/>
      <c r="P240" s="237"/>
      <c r="Q240" s="238"/>
      <c r="R240" s="238"/>
      <c r="S240" s="238"/>
      <c r="T240" s="238"/>
      <c r="U240" s="238"/>
      <c r="V240" s="238"/>
      <c r="W240" s="238"/>
      <c r="X240" s="238"/>
      <c r="Y240" s="238"/>
      <c r="Z240" s="238"/>
      <c r="AA240" s="238"/>
      <c r="AB240" s="238"/>
      <c r="AC240" s="238"/>
      <c r="AD240" s="238"/>
      <c r="AE240" s="238"/>
      <c r="AF240" s="238"/>
      <c r="AG240" s="238"/>
      <c r="AH240" s="238"/>
      <c r="AI240" s="238"/>
      <c r="AJ240" s="238"/>
      <c r="AK240" s="238"/>
      <c r="AL240" s="238"/>
      <c r="AM240" s="238"/>
      <c r="AN240" s="238"/>
      <c r="AO240" s="238"/>
      <c r="AP240" s="238"/>
      <c r="AQ240" s="238"/>
      <c r="AR240" s="238"/>
      <c r="AS240" s="238"/>
      <c r="AT240" s="238"/>
      <c r="AU240" s="238"/>
      <c r="AV240" s="238"/>
      <c r="AW240" s="238"/>
      <c r="AX240" s="238"/>
      <c r="AY240" s="238"/>
      <c r="AZ240" s="238"/>
      <c r="BA240" s="308"/>
      <c r="BB240" s="308"/>
    </row>
    <row r="241" spans="1:54" s="490" customFormat="1" ht="48" customHeight="1" x14ac:dyDescent="0.3">
      <c r="A241" s="516" t="s">
        <v>215</v>
      </c>
      <c r="B241" s="316">
        <v>2260019</v>
      </c>
      <c r="C241" s="422"/>
      <c r="D241" s="235">
        <f>H241</f>
        <v>0</v>
      </c>
      <c r="E241" s="221">
        <f t="shared" ref="E241:E243" si="86">C241-D241</f>
        <v>0</v>
      </c>
      <c r="F241" s="85" t="e">
        <f t="shared" si="82"/>
        <v>#DIV/0!</v>
      </c>
      <c r="G241" s="235"/>
      <c r="H241" s="235"/>
      <c r="I241" s="235" t="e">
        <f t="shared" si="74"/>
        <v>#DIV/0!</v>
      </c>
      <c r="J241" s="31">
        <f t="shared" si="83"/>
        <v>0</v>
      </c>
      <c r="K241" s="24">
        <f t="shared" si="84"/>
        <v>0</v>
      </c>
      <c r="L241" s="272"/>
      <c r="M241" s="24">
        <f t="shared" si="71"/>
        <v>0</v>
      </c>
      <c r="N241" s="273"/>
      <c r="O241" s="273"/>
      <c r="P241" s="273"/>
      <c r="Q241" s="274"/>
      <c r="R241" s="274"/>
      <c r="S241" s="274"/>
      <c r="T241" s="274"/>
      <c r="U241" s="274"/>
      <c r="V241" s="274"/>
      <c r="W241" s="274"/>
      <c r="X241" s="287"/>
      <c r="Y241" s="287"/>
      <c r="Z241" s="287"/>
      <c r="AA241" s="287"/>
      <c r="AB241" s="287"/>
      <c r="AC241" s="287"/>
      <c r="AD241" s="287"/>
      <c r="AE241" s="287"/>
      <c r="AF241" s="287"/>
      <c r="AG241" s="287"/>
      <c r="AH241" s="287"/>
      <c r="AI241" s="287"/>
      <c r="AJ241" s="287"/>
      <c r="AK241" s="287"/>
      <c r="AL241" s="287"/>
      <c r="AM241" s="287"/>
      <c r="AN241" s="287"/>
      <c r="AO241" s="287"/>
      <c r="AP241" s="287"/>
      <c r="AQ241" s="287"/>
      <c r="AR241" s="287"/>
      <c r="AS241" s="287"/>
      <c r="AT241" s="287"/>
      <c r="AU241" s="287"/>
      <c r="AV241" s="287"/>
      <c r="AW241" s="287"/>
      <c r="AX241" s="287"/>
      <c r="AY241" s="287"/>
      <c r="AZ241" s="287"/>
      <c r="BA241" s="287"/>
      <c r="BB241" s="287"/>
    </row>
    <row r="242" spans="1:54" s="490" customFormat="1" ht="54" customHeight="1" x14ac:dyDescent="0.3">
      <c r="A242" s="419" t="s">
        <v>211</v>
      </c>
      <c r="B242" s="316">
        <v>2260050</v>
      </c>
      <c r="C242" s="422"/>
      <c r="D242" s="235">
        <f>H242</f>
        <v>0</v>
      </c>
      <c r="E242" s="221">
        <f t="shared" si="86"/>
        <v>0</v>
      </c>
      <c r="F242" s="85" t="e">
        <f t="shared" si="82"/>
        <v>#DIV/0!</v>
      </c>
      <c r="G242" s="235"/>
      <c r="H242" s="235"/>
      <c r="I242" s="235" t="e">
        <f t="shared" si="74"/>
        <v>#DIV/0!</v>
      </c>
      <c r="J242" s="31">
        <f t="shared" si="83"/>
        <v>0</v>
      </c>
      <c r="K242" s="24">
        <f t="shared" si="84"/>
        <v>0</v>
      </c>
      <c r="L242" s="272"/>
      <c r="M242" s="24">
        <f t="shared" si="71"/>
        <v>0</v>
      </c>
      <c r="N242" s="273"/>
      <c r="O242" s="273"/>
      <c r="P242" s="273"/>
      <c r="Q242" s="274"/>
      <c r="R242" s="274"/>
      <c r="S242" s="274"/>
      <c r="T242" s="274"/>
      <c r="U242" s="274"/>
      <c r="V242" s="274"/>
      <c r="W242" s="274"/>
      <c r="X242" s="287"/>
      <c r="Y242" s="287"/>
      <c r="Z242" s="287"/>
      <c r="AA242" s="287"/>
      <c r="AB242" s="287"/>
      <c r="AC242" s="287"/>
      <c r="AD242" s="287"/>
      <c r="AE242" s="287"/>
      <c r="AF242" s="287"/>
      <c r="AG242" s="287"/>
      <c r="AH242" s="287"/>
      <c r="AI242" s="287"/>
      <c r="AJ242" s="287"/>
      <c r="AK242" s="287"/>
      <c r="AL242" s="287"/>
      <c r="AM242" s="287"/>
      <c r="AN242" s="287"/>
      <c r="AO242" s="287"/>
      <c r="AP242" s="287"/>
      <c r="AQ242" s="287"/>
      <c r="AR242" s="287"/>
      <c r="AS242" s="287"/>
      <c r="AT242" s="287"/>
      <c r="AU242" s="287"/>
      <c r="AV242" s="287"/>
      <c r="AW242" s="287"/>
      <c r="AX242" s="287"/>
      <c r="AY242" s="287"/>
      <c r="AZ242" s="287"/>
      <c r="BA242" s="287"/>
      <c r="BB242" s="287"/>
    </row>
    <row r="243" spans="1:54" s="490" customFormat="1" ht="19.5" customHeight="1" x14ac:dyDescent="0.3">
      <c r="A243" s="419" t="s">
        <v>190</v>
      </c>
      <c r="B243" s="316">
        <v>2260382</v>
      </c>
      <c r="C243" s="517">
        <f>0+148203.9</f>
        <v>148203.9</v>
      </c>
      <c r="D243" s="235">
        <f>H243</f>
        <v>148203.9</v>
      </c>
      <c r="E243" s="221">
        <f t="shared" si="86"/>
        <v>0</v>
      </c>
      <c r="F243" s="85">
        <f t="shared" si="82"/>
        <v>100</v>
      </c>
      <c r="G243" s="235">
        <v>148203.9</v>
      </c>
      <c r="H243" s="235">
        <v>148203.9</v>
      </c>
      <c r="I243" s="235">
        <f>H243/G243*100</f>
        <v>100</v>
      </c>
      <c r="J243" s="31">
        <f t="shared" si="83"/>
        <v>0</v>
      </c>
      <c r="K243" s="24">
        <f t="shared" si="84"/>
        <v>148203.9</v>
      </c>
      <c r="L243" s="272"/>
      <c r="M243" s="24">
        <f t="shared" si="71"/>
        <v>148203.9</v>
      </c>
      <c r="N243" s="273"/>
      <c r="O243" s="273"/>
      <c r="P243" s="273"/>
      <c r="Q243" s="274"/>
      <c r="R243" s="274"/>
      <c r="S243" s="274"/>
      <c r="T243" s="274"/>
      <c r="U243" s="274"/>
      <c r="V243" s="274"/>
      <c r="W243" s="274"/>
      <c r="X243" s="287"/>
      <c r="Y243" s="287"/>
      <c r="Z243" s="287"/>
      <c r="AA243" s="287"/>
      <c r="AB243" s="287"/>
      <c r="AC243" s="287"/>
      <c r="AD243" s="287"/>
      <c r="AE243" s="287"/>
      <c r="AF243" s="287"/>
      <c r="AG243" s="287"/>
      <c r="AH243" s="287"/>
      <c r="AI243" s="287"/>
      <c r="AJ243" s="287"/>
      <c r="AK243" s="287"/>
      <c r="AL243" s="287"/>
      <c r="AM243" s="287"/>
      <c r="AN243" s="287"/>
      <c r="AO243" s="287"/>
      <c r="AP243" s="287"/>
      <c r="AQ243" s="287"/>
      <c r="AR243" s="287"/>
      <c r="AS243" s="287"/>
      <c r="AT243" s="287"/>
      <c r="AU243" s="287"/>
      <c r="AV243" s="287"/>
      <c r="AW243" s="287"/>
      <c r="AX243" s="287"/>
      <c r="AY243" s="287"/>
      <c r="AZ243" s="287"/>
      <c r="BA243" s="287"/>
      <c r="BB243" s="287"/>
    </row>
    <row r="244" spans="1:54" s="309" customFormat="1" ht="24.75" customHeight="1" x14ac:dyDescent="0.3">
      <c r="A244" s="283" t="s">
        <v>40</v>
      </c>
      <c r="B244" s="405">
        <v>310</v>
      </c>
      <c r="C244" s="406">
        <f>C245</f>
        <v>0</v>
      </c>
      <c r="D244" s="406">
        <f>D245</f>
        <v>0</v>
      </c>
      <c r="E244" s="406">
        <f>E245</f>
        <v>0</v>
      </c>
      <c r="F244" s="115" t="e">
        <f t="shared" si="82"/>
        <v>#DIV/0!</v>
      </c>
      <c r="G244" s="406">
        <f>G245</f>
        <v>0</v>
      </c>
      <c r="H244" s="406">
        <f>H245</f>
        <v>0</v>
      </c>
      <c r="I244" s="406" t="e">
        <f t="shared" si="74"/>
        <v>#DIV/0!</v>
      </c>
      <c r="J244" s="31">
        <f t="shared" si="83"/>
        <v>0</v>
      </c>
      <c r="K244" s="24">
        <f t="shared" si="84"/>
        <v>0</v>
      </c>
      <c r="L244" s="306"/>
      <c r="M244" s="24">
        <f t="shared" si="71"/>
        <v>0</v>
      </c>
      <c r="N244" s="307"/>
      <c r="O244" s="237"/>
      <c r="P244" s="237"/>
      <c r="Q244" s="238"/>
      <c r="R244" s="238"/>
      <c r="S244" s="238"/>
      <c r="T244" s="238"/>
      <c r="U244" s="238"/>
      <c r="V244" s="238"/>
      <c r="W244" s="238"/>
      <c r="X244" s="238"/>
      <c r="Y244" s="238"/>
      <c r="Z244" s="238"/>
      <c r="AA244" s="238"/>
      <c r="AB244" s="238"/>
      <c r="AC244" s="238"/>
      <c r="AD244" s="238"/>
      <c r="AE244" s="238"/>
      <c r="AF244" s="238"/>
      <c r="AG244" s="238"/>
      <c r="AH244" s="238"/>
      <c r="AI244" s="238"/>
      <c r="AJ244" s="238"/>
      <c r="AK244" s="238"/>
      <c r="AL244" s="238"/>
      <c r="AM244" s="238"/>
      <c r="AN244" s="238"/>
      <c r="AO244" s="238"/>
      <c r="AP244" s="238"/>
      <c r="AQ244" s="238"/>
      <c r="AR244" s="238"/>
      <c r="AS244" s="238"/>
      <c r="AT244" s="238"/>
      <c r="AU244" s="238"/>
      <c r="AV244" s="238"/>
      <c r="AW244" s="238"/>
      <c r="AX244" s="238"/>
      <c r="AY244" s="238"/>
      <c r="AZ244" s="238"/>
      <c r="BA244" s="308"/>
      <c r="BB244" s="308"/>
    </row>
    <row r="245" spans="1:54" s="490" customFormat="1" ht="18.75" customHeight="1" x14ac:dyDescent="0.3">
      <c r="A245" s="419" t="s">
        <v>216</v>
      </c>
      <c r="B245" s="316">
        <v>3100267</v>
      </c>
      <c r="C245" s="422"/>
      <c r="D245" s="235">
        <f>H245</f>
        <v>0</v>
      </c>
      <c r="E245" s="221">
        <f t="shared" ref="E245" si="87">C245-D245</f>
        <v>0</v>
      </c>
      <c r="F245" s="85" t="e">
        <f t="shared" si="82"/>
        <v>#DIV/0!</v>
      </c>
      <c r="G245" s="235"/>
      <c r="H245" s="235"/>
      <c r="I245" s="235" t="e">
        <f t="shared" si="74"/>
        <v>#DIV/0!</v>
      </c>
      <c r="J245" s="31">
        <f t="shared" si="83"/>
        <v>0</v>
      </c>
      <c r="K245" s="24">
        <f t="shared" si="84"/>
        <v>0</v>
      </c>
      <c r="L245" s="272"/>
      <c r="M245" s="24">
        <f t="shared" si="71"/>
        <v>0</v>
      </c>
      <c r="N245" s="273"/>
      <c r="O245" s="273"/>
      <c r="P245" s="273"/>
      <c r="Q245" s="274"/>
      <c r="R245" s="274"/>
      <c r="S245" s="274"/>
      <c r="T245" s="274"/>
      <c r="U245" s="274"/>
      <c r="V245" s="274"/>
      <c r="W245" s="274"/>
      <c r="X245" s="287"/>
      <c r="Y245" s="287"/>
      <c r="Z245" s="287"/>
      <c r="AA245" s="287"/>
      <c r="AB245" s="287"/>
      <c r="AC245" s="287"/>
      <c r="AD245" s="287"/>
      <c r="AE245" s="287"/>
      <c r="AF245" s="287"/>
      <c r="AG245" s="287"/>
      <c r="AH245" s="287"/>
      <c r="AI245" s="287"/>
      <c r="AJ245" s="287"/>
      <c r="AK245" s="287"/>
      <c r="AL245" s="287"/>
      <c r="AM245" s="287"/>
      <c r="AN245" s="287"/>
      <c r="AO245" s="287"/>
      <c r="AP245" s="287"/>
      <c r="AQ245" s="287"/>
      <c r="AR245" s="287"/>
      <c r="AS245" s="287"/>
      <c r="AT245" s="287"/>
      <c r="AU245" s="287"/>
      <c r="AV245" s="287"/>
      <c r="AW245" s="287"/>
      <c r="AX245" s="287"/>
      <c r="AY245" s="287"/>
      <c r="AZ245" s="287"/>
      <c r="BA245" s="287"/>
      <c r="BB245" s="287"/>
    </row>
    <row r="246" spans="1:54" s="309" customFormat="1" ht="21.75" customHeight="1" x14ac:dyDescent="0.3">
      <c r="A246" s="283" t="s">
        <v>45</v>
      </c>
      <c r="B246" s="405">
        <v>346</v>
      </c>
      <c r="C246" s="406">
        <f>C247</f>
        <v>0</v>
      </c>
      <c r="D246" s="406">
        <f>D247</f>
        <v>0</v>
      </c>
      <c r="E246" s="406">
        <f>E247</f>
        <v>0</v>
      </c>
      <c r="F246" s="115" t="e">
        <f t="shared" si="82"/>
        <v>#DIV/0!</v>
      </c>
      <c r="G246" s="406">
        <f>G247</f>
        <v>0</v>
      </c>
      <c r="H246" s="406">
        <f>H247</f>
        <v>0</v>
      </c>
      <c r="I246" s="406" t="e">
        <f t="shared" si="74"/>
        <v>#DIV/0!</v>
      </c>
      <c r="J246" s="31">
        <f t="shared" si="83"/>
        <v>0</v>
      </c>
      <c r="K246" s="24">
        <f t="shared" si="84"/>
        <v>0</v>
      </c>
      <c r="L246" s="306"/>
      <c r="M246" s="24">
        <f t="shared" si="71"/>
        <v>0</v>
      </c>
      <c r="N246" s="307"/>
      <c r="O246" s="237"/>
      <c r="P246" s="237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238"/>
      <c r="AL246" s="238"/>
      <c r="AM246" s="238"/>
      <c r="AN246" s="238"/>
      <c r="AO246" s="238"/>
      <c r="AP246" s="238"/>
      <c r="AQ246" s="238"/>
      <c r="AR246" s="238"/>
      <c r="AS246" s="238"/>
      <c r="AT246" s="238"/>
      <c r="AU246" s="238"/>
      <c r="AV246" s="238"/>
      <c r="AW246" s="238"/>
      <c r="AX246" s="238"/>
      <c r="AY246" s="238"/>
      <c r="AZ246" s="238"/>
      <c r="BA246" s="308"/>
      <c r="BB246" s="308"/>
    </row>
    <row r="247" spans="1:54" s="490" customFormat="1" ht="21.75" customHeight="1" x14ac:dyDescent="0.3">
      <c r="A247" s="419" t="s">
        <v>148</v>
      </c>
      <c r="B247" s="316">
        <v>3460030</v>
      </c>
      <c r="C247" s="422"/>
      <c r="D247" s="235">
        <f>H247</f>
        <v>0</v>
      </c>
      <c r="E247" s="221">
        <f t="shared" ref="E247" si="88">C247-D247</f>
        <v>0</v>
      </c>
      <c r="F247" s="85" t="e">
        <f t="shared" si="82"/>
        <v>#DIV/0!</v>
      </c>
      <c r="G247" s="235"/>
      <c r="H247" s="235"/>
      <c r="I247" s="235" t="e">
        <f t="shared" si="74"/>
        <v>#DIV/0!</v>
      </c>
      <c r="J247" s="31">
        <f t="shared" si="83"/>
        <v>0</v>
      </c>
      <c r="K247" s="24">
        <f t="shared" si="84"/>
        <v>0</v>
      </c>
      <c r="L247" s="272"/>
      <c r="M247" s="24">
        <f t="shared" si="71"/>
        <v>0</v>
      </c>
      <c r="N247" s="273"/>
      <c r="O247" s="273"/>
      <c r="P247" s="273"/>
      <c r="Q247" s="274"/>
      <c r="R247" s="274"/>
      <c r="S247" s="274"/>
      <c r="T247" s="274"/>
      <c r="U247" s="274"/>
      <c r="V247" s="274"/>
      <c r="W247" s="274"/>
      <c r="X247" s="287"/>
      <c r="Y247" s="287"/>
      <c r="Z247" s="287"/>
      <c r="AA247" s="287"/>
      <c r="AB247" s="287"/>
      <c r="AC247" s="287"/>
      <c r="AD247" s="287"/>
      <c r="AE247" s="287"/>
      <c r="AF247" s="287"/>
      <c r="AG247" s="287"/>
      <c r="AH247" s="287"/>
      <c r="AI247" s="287"/>
      <c r="AJ247" s="287"/>
      <c r="AK247" s="287"/>
      <c r="AL247" s="287"/>
      <c r="AM247" s="287"/>
      <c r="AN247" s="287"/>
      <c r="AO247" s="287"/>
      <c r="AP247" s="287"/>
      <c r="AQ247" s="287"/>
      <c r="AR247" s="287"/>
      <c r="AS247" s="287"/>
      <c r="AT247" s="287"/>
      <c r="AU247" s="287"/>
      <c r="AV247" s="287"/>
      <c r="AW247" s="287"/>
      <c r="AX247" s="287"/>
      <c r="AY247" s="287"/>
      <c r="AZ247" s="287"/>
      <c r="BA247" s="287"/>
      <c r="BB247" s="287"/>
    </row>
    <row r="248" spans="1:54" s="490" customFormat="1" ht="77.25" customHeight="1" x14ac:dyDescent="0.3">
      <c r="A248" s="62" t="s">
        <v>217</v>
      </c>
      <c r="B248" s="518" t="s">
        <v>218</v>
      </c>
      <c r="C248" s="519">
        <f>C249</f>
        <v>0</v>
      </c>
      <c r="D248" s="519">
        <f t="shared" ref="D248:I249" si="89">D249</f>
        <v>0</v>
      </c>
      <c r="E248" s="519">
        <f t="shared" si="89"/>
        <v>0</v>
      </c>
      <c r="F248" s="519" t="e">
        <f t="shared" si="89"/>
        <v>#DIV/0!</v>
      </c>
      <c r="G248" s="519">
        <f t="shared" si="89"/>
        <v>0</v>
      </c>
      <c r="H248" s="519">
        <f t="shared" si="89"/>
        <v>0</v>
      </c>
      <c r="I248" s="519" t="e">
        <f t="shared" si="89"/>
        <v>#DIV/0!</v>
      </c>
      <c r="J248" s="31"/>
      <c r="K248" s="24"/>
      <c r="L248" s="272"/>
      <c r="M248" s="24"/>
      <c r="N248" s="273"/>
      <c r="O248" s="273"/>
      <c r="P248" s="273"/>
      <c r="Q248" s="274"/>
      <c r="R248" s="274"/>
      <c r="S248" s="274"/>
      <c r="T248" s="274"/>
      <c r="U248" s="274"/>
      <c r="V248" s="274"/>
      <c r="W248" s="274"/>
      <c r="X248" s="287"/>
      <c r="Y248" s="287"/>
      <c r="Z248" s="287"/>
      <c r="AA248" s="287"/>
      <c r="AB248" s="287"/>
      <c r="AC248" s="287"/>
      <c r="AD248" s="287"/>
      <c r="AE248" s="287"/>
      <c r="AF248" s="287"/>
      <c r="AG248" s="287"/>
      <c r="AH248" s="287"/>
      <c r="AI248" s="287"/>
      <c r="AJ248" s="287"/>
      <c r="AK248" s="287"/>
      <c r="AL248" s="287"/>
      <c r="AM248" s="287"/>
      <c r="AN248" s="287"/>
      <c r="AO248" s="287"/>
      <c r="AP248" s="287"/>
      <c r="AQ248" s="287"/>
      <c r="AR248" s="287"/>
      <c r="AS248" s="287"/>
      <c r="AT248" s="287"/>
      <c r="AU248" s="287"/>
      <c r="AV248" s="287"/>
      <c r="AW248" s="287"/>
      <c r="AX248" s="287"/>
      <c r="AY248" s="287"/>
      <c r="AZ248" s="287"/>
      <c r="BA248" s="287"/>
      <c r="BB248" s="287"/>
    </row>
    <row r="249" spans="1:54" s="490" customFormat="1" ht="21.75" customHeight="1" x14ac:dyDescent="0.3">
      <c r="A249" s="520" t="s">
        <v>36</v>
      </c>
      <c r="B249" s="521" t="s">
        <v>69</v>
      </c>
      <c r="C249" s="522">
        <f>C250</f>
        <v>0</v>
      </c>
      <c r="D249" s="522">
        <f t="shared" si="89"/>
        <v>0</v>
      </c>
      <c r="E249" s="522">
        <f t="shared" si="89"/>
        <v>0</v>
      </c>
      <c r="F249" s="522" t="e">
        <f t="shared" si="89"/>
        <v>#DIV/0!</v>
      </c>
      <c r="G249" s="522">
        <f t="shared" si="89"/>
        <v>0</v>
      </c>
      <c r="H249" s="522">
        <f t="shared" si="89"/>
        <v>0</v>
      </c>
      <c r="I249" s="522" t="e">
        <f t="shared" si="89"/>
        <v>#DIV/0!</v>
      </c>
      <c r="J249" s="31"/>
      <c r="K249" s="24"/>
      <c r="L249" s="272"/>
      <c r="M249" s="24"/>
      <c r="N249" s="273"/>
      <c r="O249" s="273"/>
      <c r="P249" s="273"/>
      <c r="Q249" s="274"/>
      <c r="R249" s="274"/>
      <c r="S249" s="274"/>
      <c r="T249" s="274"/>
      <c r="U249" s="274"/>
      <c r="V249" s="274"/>
      <c r="W249" s="274"/>
      <c r="X249" s="287"/>
      <c r="Y249" s="287"/>
      <c r="Z249" s="287"/>
      <c r="AA249" s="287"/>
      <c r="AB249" s="287"/>
      <c r="AC249" s="287"/>
      <c r="AD249" s="287"/>
      <c r="AE249" s="287"/>
      <c r="AF249" s="287"/>
      <c r="AG249" s="287"/>
      <c r="AH249" s="287"/>
      <c r="AI249" s="287"/>
      <c r="AJ249" s="287"/>
      <c r="AK249" s="287"/>
      <c r="AL249" s="287"/>
      <c r="AM249" s="287"/>
      <c r="AN249" s="287"/>
      <c r="AO249" s="287"/>
      <c r="AP249" s="287"/>
      <c r="AQ249" s="287"/>
      <c r="AR249" s="287"/>
      <c r="AS249" s="287"/>
      <c r="AT249" s="287"/>
      <c r="AU249" s="287"/>
      <c r="AV249" s="287"/>
      <c r="AW249" s="287"/>
      <c r="AX249" s="287"/>
      <c r="AY249" s="287"/>
      <c r="AZ249" s="287"/>
      <c r="BA249" s="287"/>
      <c r="BB249" s="287"/>
    </row>
    <row r="250" spans="1:54" s="490" customFormat="1" ht="81.75" customHeight="1" x14ac:dyDescent="0.3">
      <c r="A250" s="393" t="s">
        <v>219</v>
      </c>
      <c r="B250" s="523">
        <v>2260056</v>
      </c>
      <c r="C250" s="524"/>
      <c r="D250" s="525">
        <f>H250</f>
        <v>0</v>
      </c>
      <c r="E250" s="221">
        <f t="shared" ref="E250" si="90">C250-D250</f>
        <v>0</v>
      </c>
      <c r="F250" s="85" t="e">
        <f t="shared" si="82"/>
        <v>#DIV/0!</v>
      </c>
      <c r="G250" s="525"/>
      <c r="H250" s="525"/>
      <c r="I250" s="235" t="e">
        <f t="shared" si="74"/>
        <v>#DIV/0!</v>
      </c>
      <c r="J250" s="31"/>
      <c r="K250" s="24"/>
      <c r="L250" s="272"/>
      <c r="M250" s="24"/>
      <c r="N250" s="273"/>
      <c r="O250" s="273"/>
      <c r="P250" s="273"/>
      <c r="Q250" s="274"/>
      <c r="R250" s="274"/>
      <c r="S250" s="274"/>
      <c r="T250" s="274"/>
      <c r="U250" s="274"/>
      <c r="V250" s="274"/>
      <c r="W250" s="274"/>
      <c r="X250" s="287"/>
      <c r="Y250" s="287"/>
      <c r="Z250" s="287"/>
      <c r="AA250" s="287"/>
      <c r="AB250" s="287"/>
      <c r="AC250" s="287"/>
      <c r="AD250" s="287"/>
      <c r="AE250" s="287"/>
      <c r="AF250" s="287"/>
      <c r="AG250" s="287"/>
      <c r="AH250" s="287"/>
      <c r="AI250" s="287"/>
      <c r="AJ250" s="287"/>
      <c r="AK250" s="287"/>
      <c r="AL250" s="287"/>
      <c r="AM250" s="287"/>
      <c r="AN250" s="287"/>
      <c r="AO250" s="287"/>
      <c r="AP250" s="287"/>
      <c r="AQ250" s="287"/>
      <c r="AR250" s="287"/>
      <c r="AS250" s="287"/>
      <c r="AT250" s="287"/>
      <c r="AU250" s="287"/>
      <c r="AV250" s="287"/>
      <c r="AW250" s="287"/>
      <c r="AX250" s="287"/>
      <c r="AY250" s="287"/>
      <c r="AZ250" s="287"/>
      <c r="BA250" s="287"/>
      <c r="BB250" s="287"/>
    </row>
    <row r="251" spans="1:54" s="510" customFormat="1" ht="60.75" customHeight="1" x14ac:dyDescent="0.3">
      <c r="A251" s="473" t="s">
        <v>220</v>
      </c>
      <c r="B251" s="526" t="s">
        <v>221</v>
      </c>
      <c r="C251" s="527">
        <f>C255+C252</f>
        <v>0</v>
      </c>
      <c r="D251" s="527">
        <f>D255+D252</f>
        <v>0</v>
      </c>
      <c r="E251" s="527">
        <f>E255+E252</f>
        <v>0</v>
      </c>
      <c r="F251" s="163" t="e">
        <f>D251/C251*100</f>
        <v>#DIV/0!</v>
      </c>
      <c r="G251" s="527">
        <f>G255+G252</f>
        <v>0</v>
      </c>
      <c r="H251" s="527">
        <f>H255+H252</f>
        <v>0</v>
      </c>
      <c r="I251" s="527" t="e">
        <f>H251/G251*100</f>
        <v>#DIV/0!</v>
      </c>
      <c r="J251" s="31">
        <f>G251-H251</f>
        <v>0</v>
      </c>
      <c r="K251" s="24">
        <f>C251</f>
        <v>0</v>
      </c>
      <c r="L251" s="507"/>
      <c r="M251" s="24">
        <f t="shared" si="71"/>
        <v>0</v>
      </c>
      <c r="N251" s="508"/>
      <c r="O251" s="508"/>
      <c r="P251" s="508"/>
      <c r="Q251" s="238"/>
      <c r="R251" s="238"/>
      <c r="S251" s="238"/>
      <c r="T251" s="238"/>
      <c r="U251" s="238"/>
      <c r="V251" s="238"/>
      <c r="W251" s="238"/>
      <c r="X251" s="238"/>
      <c r="Y251" s="238"/>
      <c r="Z251" s="238"/>
      <c r="AA251" s="238"/>
      <c r="AB251" s="238"/>
      <c r="AC251" s="238"/>
      <c r="AD251" s="238"/>
      <c r="AE251" s="238"/>
      <c r="AF251" s="238"/>
      <c r="AG251" s="238"/>
      <c r="AH251" s="238"/>
      <c r="AI251" s="238"/>
      <c r="AJ251" s="238"/>
      <c r="AK251" s="238"/>
      <c r="AL251" s="238"/>
      <c r="AM251" s="238"/>
      <c r="AN251" s="238"/>
      <c r="AO251" s="238"/>
      <c r="AP251" s="238"/>
      <c r="AQ251" s="238"/>
      <c r="AR251" s="238"/>
      <c r="AS251" s="238"/>
      <c r="AT251" s="238"/>
      <c r="AU251" s="238"/>
      <c r="AV251" s="238"/>
      <c r="AW251" s="238"/>
      <c r="AX251" s="238"/>
      <c r="AY251" s="238"/>
      <c r="AZ251" s="238"/>
      <c r="BA251" s="509"/>
      <c r="BB251" s="509"/>
    </row>
    <row r="252" spans="1:54" s="510" customFormat="1" ht="44.25" customHeight="1" x14ac:dyDescent="0.3">
      <c r="A252" s="258" t="s">
        <v>40</v>
      </c>
      <c r="B252" s="528" t="s">
        <v>191</v>
      </c>
      <c r="C252" s="529">
        <f>SUM(C253:C254)</f>
        <v>0</v>
      </c>
      <c r="D252" s="529">
        <f t="shared" ref="D252:E252" si="91">SUM(D253:D254)</f>
        <v>0</v>
      </c>
      <c r="E252" s="529">
        <f t="shared" si="91"/>
        <v>0</v>
      </c>
      <c r="F252" s="115" t="e">
        <f t="shared" si="82"/>
        <v>#DIV/0!</v>
      </c>
      <c r="G252" s="529">
        <f t="shared" ref="G252:H252" si="92">SUM(G253:G254)</f>
        <v>0</v>
      </c>
      <c r="H252" s="529">
        <f t="shared" si="92"/>
        <v>0</v>
      </c>
      <c r="I252" s="529" t="e">
        <f t="shared" si="74"/>
        <v>#DIV/0!</v>
      </c>
      <c r="J252" s="31">
        <f>G252-H252</f>
        <v>0</v>
      </c>
      <c r="K252" s="24">
        <f>C252</f>
        <v>0</v>
      </c>
      <c r="L252" s="306"/>
      <c r="M252" s="24">
        <f t="shared" si="71"/>
        <v>0</v>
      </c>
      <c r="N252" s="307"/>
      <c r="O252" s="307"/>
      <c r="P252" s="237"/>
      <c r="Q252" s="238"/>
      <c r="R252" s="238"/>
      <c r="S252" s="238"/>
      <c r="T252" s="238"/>
      <c r="U252" s="238"/>
      <c r="V252" s="238"/>
      <c r="W252" s="238"/>
      <c r="X252" s="238"/>
      <c r="Y252" s="238"/>
      <c r="Z252" s="238"/>
      <c r="AA252" s="238"/>
      <c r="AB252" s="238"/>
      <c r="AC252" s="238"/>
      <c r="AD252" s="238"/>
      <c r="AE252" s="238"/>
      <c r="AF252" s="238"/>
      <c r="AG252" s="238"/>
      <c r="AH252" s="238"/>
      <c r="AI252" s="238"/>
      <c r="AJ252" s="238"/>
      <c r="AK252" s="238"/>
      <c r="AL252" s="238"/>
      <c r="AM252" s="238"/>
      <c r="AN252" s="238"/>
      <c r="AO252" s="238"/>
      <c r="AP252" s="238"/>
      <c r="AQ252" s="238"/>
      <c r="AR252" s="238"/>
      <c r="AS252" s="238"/>
      <c r="AT252" s="238"/>
      <c r="AU252" s="238"/>
      <c r="AV252" s="238"/>
      <c r="AW252" s="238"/>
      <c r="AX252" s="238"/>
      <c r="AY252" s="238"/>
      <c r="AZ252" s="238"/>
      <c r="BA252" s="509"/>
      <c r="BB252" s="509"/>
    </row>
    <row r="253" spans="1:54" s="490" customFormat="1" ht="44.25" customHeight="1" x14ac:dyDescent="0.3">
      <c r="A253" s="530" t="s">
        <v>196</v>
      </c>
      <c r="B253" s="531" t="s">
        <v>222</v>
      </c>
      <c r="C253" s="532"/>
      <c r="D253" s="235">
        <f>H253</f>
        <v>0</v>
      </c>
      <c r="E253" s="221">
        <f>C253-D253</f>
        <v>0</v>
      </c>
      <c r="F253" s="85" t="e">
        <f t="shared" si="82"/>
        <v>#DIV/0!</v>
      </c>
      <c r="G253" s="235"/>
      <c r="H253" s="235"/>
      <c r="I253" s="235" t="e">
        <f t="shared" si="74"/>
        <v>#DIV/0!</v>
      </c>
      <c r="J253" s="31">
        <f>G253-H253</f>
        <v>0</v>
      </c>
      <c r="K253" s="24">
        <f>C253</f>
        <v>0</v>
      </c>
      <c r="L253" s="272"/>
      <c r="M253" s="24">
        <f t="shared" si="71"/>
        <v>0</v>
      </c>
      <c r="N253" s="273"/>
      <c r="O253" s="273"/>
      <c r="P253" s="273"/>
      <c r="Q253" s="274"/>
      <c r="R253" s="274"/>
      <c r="S253" s="274"/>
      <c r="T253" s="274"/>
      <c r="U253" s="274"/>
      <c r="V253" s="274"/>
      <c r="W253" s="274"/>
      <c r="X253" s="287"/>
      <c r="Y253" s="287"/>
      <c r="Z253" s="287"/>
      <c r="AA253" s="287"/>
      <c r="AB253" s="287"/>
      <c r="AC253" s="287"/>
      <c r="AD253" s="287"/>
      <c r="AE253" s="287"/>
      <c r="AF253" s="287"/>
      <c r="AG253" s="287"/>
      <c r="AH253" s="287"/>
      <c r="AI253" s="287"/>
      <c r="AJ253" s="287"/>
      <c r="AK253" s="287"/>
      <c r="AL253" s="287"/>
      <c r="AM253" s="287"/>
      <c r="AN253" s="287"/>
      <c r="AO253" s="287"/>
      <c r="AP253" s="287"/>
      <c r="AQ253" s="287"/>
      <c r="AR253" s="287"/>
      <c r="AS253" s="287"/>
      <c r="AT253" s="287"/>
      <c r="AU253" s="287"/>
      <c r="AV253" s="287"/>
      <c r="AW253" s="287"/>
      <c r="AX253" s="287"/>
      <c r="AY253" s="287"/>
      <c r="AZ253" s="287"/>
      <c r="BA253" s="287"/>
      <c r="BB253" s="287"/>
    </row>
    <row r="254" spans="1:54" s="490" customFormat="1" ht="44.25" customHeight="1" x14ac:dyDescent="0.3">
      <c r="A254" s="530" t="s">
        <v>216</v>
      </c>
      <c r="B254" s="531" t="s">
        <v>223</v>
      </c>
      <c r="C254" s="532"/>
      <c r="D254" s="235">
        <f>H254</f>
        <v>0</v>
      </c>
      <c r="E254" s="221">
        <f>C254-D254</f>
        <v>0</v>
      </c>
      <c r="F254" s="85" t="e">
        <f t="shared" si="82"/>
        <v>#DIV/0!</v>
      </c>
      <c r="G254" s="235"/>
      <c r="H254" s="235"/>
      <c r="I254" s="235" t="e">
        <f t="shared" si="74"/>
        <v>#DIV/0!</v>
      </c>
      <c r="J254" s="31"/>
      <c r="K254" s="24"/>
      <c r="L254" s="272"/>
      <c r="M254" s="24"/>
      <c r="N254" s="273"/>
      <c r="O254" s="273"/>
      <c r="P254" s="273"/>
      <c r="Q254" s="274"/>
      <c r="R254" s="274"/>
      <c r="S254" s="274"/>
      <c r="T254" s="274"/>
      <c r="U254" s="274"/>
      <c r="V254" s="274"/>
      <c r="W254" s="274"/>
      <c r="X254" s="287"/>
      <c r="Y254" s="287"/>
      <c r="Z254" s="287"/>
      <c r="AA254" s="287"/>
      <c r="AB254" s="287"/>
      <c r="AC254" s="287"/>
      <c r="AD254" s="287"/>
      <c r="AE254" s="287"/>
      <c r="AF254" s="287"/>
      <c r="AG254" s="287"/>
      <c r="AH254" s="287"/>
      <c r="AI254" s="287"/>
      <c r="AJ254" s="287"/>
      <c r="AK254" s="287"/>
      <c r="AL254" s="287"/>
      <c r="AM254" s="287"/>
      <c r="AN254" s="287"/>
      <c r="AO254" s="287"/>
      <c r="AP254" s="287"/>
      <c r="AQ254" s="287"/>
      <c r="AR254" s="287"/>
      <c r="AS254" s="287"/>
      <c r="AT254" s="287"/>
      <c r="AU254" s="287"/>
      <c r="AV254" s="287"/>
      <c r="AW254" s="287"/>
      <c r="AX254" s="287"/>
      <c r="AY254" s="287"/>
      <c r="AZ254" s="287"/>
      <c r="BA254" s="287"/>
      <c r="BB254" s="287"/>
    </row>
    <row r="255" spans="1:54" s="309" customFormat="1" ht="44.25" customHeight="1" x14ac:dyDescent="0.3">
      <c r="A255" s="258" t="s">
        <v>45</v>
      </c>
      <c r="B255" s="528" t="s">
        <v>224</v>
      </c>
      <c r="C255" s="529">
        <f>C256</f>
        <v>0</v>
      </c>
      <c r="D255" s="529">
        <f>D256</f>
        <v>0</v>
      </c>
      <c r="E255" s="529">
        <f>E256</f>
        <v>0</v>
      </c>
      <c r="F255" s="115" t="e">
        <f t="shared" si="82"/>
        <v>#DIV/0!</v>
      </c>
      <c r="G255" s="529">
        <f>G256</f>
        <v>0</v>
      </c>
      <c r="H255" s="529">
        <f>H256</f>
        <v>0</v>
      </c>
      <c r="I255" s="529" t="e">
        <f t="shared" si="74"/>
        <v>#DIV/0!</v>
      </c>
      <c r="J255" s="31">
        <f>G255-H255</f>
        <v>0</v>
      </c>
      <c r="K255" s="24">
        <f>C255</f>
        <v>0</v>
      </c>
      <c r="L255" s="306"/>
      <c r="M255" s="24">
        <f t="shared" si="71"/>
        <v>0</v>
      </c>
      <c r="N255" s="307"/>
      <c r="O255" s="307"/>
      <c r="P255" s="307"/>
      <c r="Q255" s="238"/>
      <c r="R255" s="238"/>
      <c r="S255" s="238"/>
      <c r="T255" s="238"/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308"/>
      <c r="BB255" s="308"/>
    </row>
    <row r="256" spans="1:54" s="289" customFormat="1" ht="50.25" customHeight="1" x14ac:dyDescent="0.3">
      <c r="A256" s="533" t="s">
        <v>225</v>
      </c>
      <c r="B256" s="534">
        <v>3460012</v>
      </c>
      <c r="C256" s="535"/>
      <c r="D256" s="235">
        <f>H256</f>
        <v>0</v>
      </c>
      <c r="E256" s="235">
        <f>C256-D256</f>
        <v>0</v>
      </c>
      <c r="F256" s="85" t="e">
        <f>D256/C256*100</f>
        <v>#DIV/0!</v>
      </c>
      <c r="G256" s="235"/>
      <c r="H256" s="235"/>
      <c r="I256" s="235" t="e">
        <f t="shared" si="74"/>
        <v>#DIV/0!</v>
      </c>
      <c r="J256" s="31">
        <f>G256-H256</f>
        <v>0</v>
      </c>
      <c r="K256" s="24">
        <f>C256</f>
        <v>0</v>
      </c>
      <c r="L256" s="272"/>
      <c r="M256" s="24">
        <f t="shared" si="71"/>
        <v>0</v>
      </c>
      <c r="N256" s="273"/>
      <c r="O256" s="273"/>
      <c r="P256" s="273"/>
      <c r="Q256" s="274"/>
      <c r="R256" s="274"/>
      <c r="S256" s="274"/>
      <c r="T256" s="274"/>
      <c r="U256" s="274"/>
      <c r="V256" s="274"/>
      <c r="W256" s="274"/>
      <c r="X256" s="287"/>
      <c r="Y256" s="287"/>
      <c r="Z256" s="287"/>
      <c r="AA256" s="287"/>
      <c r="AB256" s="287"/>
      <c r="AC256" s="287"/>
      <c r="AD256" s="287"/>
      <c r="AE256" s="287"/>
      <c r="AF256" s="287"/>
      <c r="AG256" s="287"/>
      <c r="AH256" s="287"/>
      <c r="AI256" s="287"/>
      <c r="AJ256" s="287"/>
      <c r="AK256" s="287"/>
      <c r="AL256" s="287"/>
      <c r="AM256" s="287"/>
      <c r="AN256" s="287"/>
      <c r="AO256" s="287"/>
      <c r="AP256" s="287"/>
      <c r="AQ256" s="287"/>
      <c r="AR256" s="287"/>
      <c r="AS256" s="287"/>
      <c r="AT256" s="287"/>
      <c r="AU256" s="287"/>
      <c r="AV256" s="287"/>
      <c r="AW256" s="287"/>
      <c r="AX256" s="287"/>
      <c r="AY256" s="287"/>
      <c r="AZ256" s="287"/>
      <c r="BA256" s="288"/>
      <c r="BB256" s="288"/>
    </row>
    <row r="257" spans="1:960" s="289" customFormat="1" ht="50.25" customHeight="1" x14ac:dyDescent="0.3">
      <c r="A257" s="536" t="s">
        <v>226</v>
      </c>
      <c r="B257" s="537" t="s">
        <v>227</v>
      </c>
      <c r="C257" s="538">
        <f>SUM(C258)</f>
        <v>0</v>
      </c>
      <c r="D257" s="538">
        <f>SUM(D258)</f>
        <v>0</v>
      </c>
      <c r="E257" s="538">
        <f>SUM(E258)</f>
        <v>0</v>
      </c>
      <c r="F257" s="163" t="e">
        <f>D257/C257*100</f>
        <v>#DIV/0!</v>
      </c>
      <c r="G257" s="539">
        <f>SUM(G258)</f>
        <v>0</v>
      </c>
      <c r="H257" s="539">
        <f>SUM(H258)</f>
        <v>0</v>
      </c>
      <c r="I257" s="527" t="e">
        <f>H257/G257*100</f>
        <v>#DIV/0!</v>
      </c>
      <c r="J257" s="31"/>
      <c r="K257" s="24"/>
      <c r="L257" s="272"/>
      <c r="M257" s="24"/>
      <c r="N257" s="273"/>
      <c r="O257" s="273"/>
      <c r="P257" s="273"/>
      <c r="Q257" s="274"/>
      <c r="R257" s="274"/>
      <c r="S257" s="274"/>
      <c r="T257" s="274"/>
      <c r="U257" s="274"/>
      <c r="V257" s="274"/>
      <c r="W257" s="274"/>
      <c r="X257" s="287"/>
      <c r="Y257" s="287"/>
      <c r="Z257" s="287"/>
      <c r="AA257" s="287"/>
      <c r="AB257" s="287"/>
      <c r="AC257" s="287"/>
      <c r="AD257" s="287"/>
      <c r="AE257" s="287"/>
      <c r="AF257" s="287"/>
      <c r="AG257" s="287"/>
      <c r="AH257" s="287"/>
      <c r="AI257" s="287"/>
      <c r="AJ257" s="287"/>
      <c r="AK257" s="287"/>
      <c r="AL257" s="287"/>
      <c r="AM257" s="287"/>
      <c r="AN257" s="287"/>
      <c r="AO257" s="287"/>
      <c r="AP257" s="287"/>
      <c r="AQ257" s="287"/>
      <c r="AR257" s="287"/>
      <c r="AS257" s="287"/>
      <c r="AT257" s="287"/>
      <c r="AU257" s="287"/>
      <c r="AV257" s="287"/>
      <c r="AW257" s="287"/>
      <c r="AX257" s="287"/>
      <c r="AY257" s="287"/>
      <c r="AZ257" s="287"/>
      <c r="BA257" s="288"/>
      <c r="BB257" s="288"/>
    </row>
    <row r="258" spans="1:960" s="289" customFormat="1" ht="33.75" customHeight="1" x14ac:dyDescent="0.3">
      <c r="A258" s="533" t="s">
        <v>228</v>
      </c>
      <c r="B258" s="534">
        <v>2250110</v>
      </c>
      <c r="C258" s="535"/>
      <c r="D258" s="235">
        <f>H258</f>
        <v>0</v>
      </c>
      <c r="E258" s="235">
        <f>C258-D258</f>
        <v>0</v>
      </c>
      <c r="F258" s="85" t="e">
        <f>D258/C258*100</f>
        <v>#DIV/0!</v>
      </c>
      <c r="G258" s="235"/>
      <c r="H258" s="235"/>
      <c r="I258" s="235" t="e">
        <f t="shared" si="74"/>
        <v>#DIV/0!</v>
      </c>
      <c r="J258" s="31"/>
      <c r="K258" s="24"/>
      <c r="L258" s="272"/>
      <c r="M258" s="24"/>
      <c r="N258" s="273"/>
      <c r="O258" s="273"/>
      <c r="P258" s="273"/>
      <c r="Q258" s="274"/>
      <c r="R258" s="274"/>
      <c r="S258" s="274"/>
      <c r="T258" s="274"/>
      <c r="U258" s="274"/>
      <c r="V258" s="274"/>
      <c r="W258" s="274"/>
      <c r="X258" s="287"/>
      <c r="Y258" s="287"/>
      <c r="Z258" s="287"/>
      <c r="AA258" s="287"/>
      <c r="AB258" s="287"/>
      <c r="AC258" s="287"/>
      <c r="AD258" s="287"/>
      <c r="AE258" s="287"/>
      <c r="AF258" s="287"/>
      <c r="AG258" s="287"/>
      <c r="AH258" s="287"/>
      <c r="AI258" s="287"/>
      <c r="AJ258" s="287"/>
      <c r="AK258" s="287"/>
      <c r="AL258" s="287"/>
      <c r="AM258" s="287"/>
      <c r="AN258" s="287"/>
      <c r="AO258" s="287"/>
      <c r="AP258" s="287"/>
      <c r="AQ258" s="287"/>
      <c r="AR258" s="287"/>
      <c r="AS258" s="287"/>
      <c r="AT258" s="287"/>
      <c r="AU258" s="287"/>
      <c r="AV258" s="287"/>
      <c r="AW258" s="287"/>
      <c r="AX258" s="287"/>
      <c r="AY258" s="287"/>
      <c r="AZ258" s="287"/>
      <c r="BA258" s="288"/>
      <c r="BB258" s="288"/>
    </row>
    <row r="259" spans="1:960" s="546" customFormat="1" ht="118.5" customHeight="1" x14ac:dyDescent="0.25">
      <c r="A259" s="540" t="s">
        <v>229</v>
      </c>
      <c r="B259" s="541">
        <v>612</v>
      </c>
      <c r="C259" s="542">
        <f>C179+C218+C260+C257</f>
        <v>540703.9</v>
      </c>
      <c r="D259" s="542">
        <f>D179+D218+D248+D251+D260+D257</f>
        <v>148203.9</v>
      </c>
      <c r="E259" s="542">
        <f>E179+E218+E248+E251+E260+E257</f>
        <v>392500</v>
      </c>
      <c r="F259" s="155">
        <f t="shared" si="82"/>
        <v>27.409437956707912</v>
      </c>
      <c r="G259" s="542">
        <f>G179+G218+G251+G260+G257</f>
        <v>148203.9</v>
      </c>
      <c r="H259" s="542">
        <f>H179+H218+H251+H260+H257</f>
        <v>148203.9</v>
      </c>
      <c r="I259" s="542">
        <f t="shared" si="74"/>
        <v>100</v>
      </c>
      <c r="J259" s="31">
        <f>G259-H259</f>
        <v>0</v>
      </c>
      <c r="K259" s="24">
        <f>C259</f>
        <v>540703.9</v>
      </c>
      <c r="L259" s="543"/>
      <c r="M259" s="24">
        <f t="shared" si="71"/>
        <v>540703.9</v>
      </c>
      <c r="N259" s="544"/>
      <c r="O259" s="544"/>
      <c r="P259" s="544"/>
      <c r="Q259" s="409"/>
      <c r="R259" s="409"/>
      <c r="S259" s="409"/>
      <c r="T259" s="409"/>
      <c r="U259" s="409"/>
      <c r="V259" s="409"/>
      <c r="W259" s="409"/>
      <c r="X259" s="409"/>
      <c r="Y259" s="409"/>
      <c r="Z259" s="409"/>
      <c r="AA259" s="409"/>
      <c r="AB259" s="409"/>
      <c r="AC259" s="409"/>
      <c r="AD259" s="409"/>
      <c r="AE259" s="409"/>
      <c r="AF259" s="409"/>
      <c r="AG259" s="409"/>
      <c r="AH259" s="409"/>
      <c r="AI259" s="409"/>
      <c r="AJ259" s="409"/>
      <c r="AK259" s="409"/>
      <c r="AL259" s="409"/>
      <c r="AM259" s="409"/>
      <c r="AN259" s="409"/>
      <c r="AO259" s="409"/>
      <c r="AP259" s="409"/>
      <c r="AQ259" s="409"/>
      <c r="AR259" s="409"/>
      <c r="AS259" s="409"/>
      <c r="AT259" s="409"/>
      <c r="AU259" s="409"/>
      <c r="AV259" s="409"/>
      <c r="AW259" s="409"/>
      <c r="AX259" s="409"/>
      <c r="AY259" s="409"/>
      <c r="AZ259" s="409"/>
      <c r="BA259" s="545"/>
      <c r="BB259" s="545"/>
    </row>
    <row r="260" spans="1:960" ht="36.75" customHeight="1" x14ac:dyDescent="0.3">
      <c r="A260" s="547" t="s">
        <v>230</v>
      </c>
      <c r="B260" s="316"/>
      <c r="C260" s="439"/>
      <c r="D260" s="221">
        <f>H260</f>
        <v>0</v>
      </c>
      <c r="E260" s="221">
        <f>C260-D260</f>
        <v>0</v>
      </c>
      <c r="F260" s="85" t="e">
        <f>D260/C260*100</f>
        <v>#DIV/0!</v>
      </c>
      <c r="G260" s="221"/>
      <c r="H260" s="221"/>
      <c r="I260" s="222" t="e">
        <f t="shared" si="74"/>
        <v>#DIV/0!</v>
      </c>
      <c r="J260" s="31">
        <f>G260-H260</f>
        <v>0</v>
      </c>
      <c r="K260" s="24">
        <f t="shared" ref="K260:K289" si="93">C260</f>
        <v>0</v>
      </c>
      <c r="L260" s="88"/>
      <c r="M260" s="24">
        <f t="shared" si="71"/>
        <v>0</v>
      </c>
      <c r="N260" s="89"/>
      <c r="O260" s="89"/>
      <c r="P260" s="89"/>
      <c r="Q260" s="4"/>
      <c r="R260" s="4"/>
      <c r="S260" s="4"/>
      <c r="T260" s="4"/>
      <c r="U260" s="4"/>
      <c r="V260" s="4"/>
      <c r="W260" s="4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6"/>
      <c r="BB260" s="6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  <c r="IY260" s="7"/>
      <c r="IZ260" s="7"/>
      <c r="JA260" s="7"/>
      <c r="JB260" s="7"/>
      <c r="JC260" s="7"/>
      <c r="JD260" s="7"/>
      <c r="JE260" s="7"/>
      <c r="JF260" s="7"/>
      <c r="JG260" s="7"/>
      <c r="JH260" s="7"/>
      <c r="JI260" s="7"/>
      <c r="JJ260" s="7"/>
      <c r="JK260" s="7"/>
      <c r="JL260" s="7"/>
      <c r="JM260" s="7"/>
      <c r="JN260" s="7"/>
      <c r="JO260" s="7"/>
      <c r="JP260" s="7"/>
      <c r="JQ260" s="7"/>
      <c r="JR260" s="7"/>
      <c r="JS260" s="7"/>
      <c r="JT260" s="7"/>
      <c r="JU260" s="7"/>
      <c r="JV260" s="7"/>
      <c r="JW260" s="7"/>
      <c r="JX260" s="7"/>
      <c r="JY260" s="7"/>
      <c r="JZ260" s="7"/>
      <c r="KA260" s="7"/>
      <c r="KB260" s="7"/>
      <c r="KC260" s="7"/>
      <c r="KD260" s="7"/>
      <c r="KE260" s="7"/>
      <c r="KF260" s="7"/>
      <c r="KG260" s="7"/>
      <c r="KH260" s="7"/>
      <c r="KI260" s="7"/>
      <c r="KJ260" s="7"/>
      <c r="KK260" s="7"/>
      <c r="KL260" s="7"/>
      <c r="KM260" s="7"/>
      <c r="KN260" s="7"/>
      <c r="KO260" s="7"/>
      <c r="KP260" s="7"/>
      <c r="KQ260" s="7"/>
      <c r="KR260" s="7"/>
      <c r="KS260" s="7"/>
      <c r="KT260" s="7"/>
      <c r="KU260" s="7"/>
      <c r="KV260" s="7"/>
      <c r="KW260" s="7"/>
      <c r="KX260" s="7"/>
      <c r="KY260" s="7"/>
      <c r="KZ260" s="7"/>
      <c r="LA260" s="7"/>
      <c r="LB260" s="7"/>
      <c r="LC260" s="7"/>
      <c r="LD260" s="7"/>
      <c r="LE260" s="7"/>
      <c r="LF260" s="7"/>
      <c r="LG260" s="7"/>
      <c r="LH260" s="7"/>
      <c r="LI260" s="7"/>
      <c r="LJ260" s="7"/>
      <c r="LK260" s="7"/>
      <c r="LL260" s="7"/>
      <c r="LM260" s="7"/>
      <c r="LN260" s="7"/>
      <c r="LO260" s="7"/>
      <c r="LP260" s="7"/>
      <c r="LQ260" s="7"/>
      <c r="LR260" s="7"/>
      <c r="LS260" s="7"/>
      <c r="LT260" s="7"/>
      <c r="LU260" s="7"/>
      <c r="LV260" s="7"/>
      <c r="LW260" s="7"/>
      <c r="LX260" s="7"/>
      <c r="LY260" s="7"/>
      <c r="LZ260" s="7"/>
      <c r="MA260" s="7"/>
      <c r="MB260" s="7"/>
      <c r="MC260" s="7"/>
      <c r="MD260" s="7"/>
      <c r="ME260" s="7"/>
      <c r="MF260" s="7"/>
      <c r="MG260" s="7"/>
      <c r="MH260" s="7"/>
      <c r="MI260" s="7"/>
      <c r="MJ260" s="7"/>
      <c r="MK260" s="7"/>
      <c r="ML260" s="7"/>
      <c r="MM260" s="7"/>
      <c r="MN260" s="7"/>
      <c r="MO260" s="7"/>
      <c r="MP260" s="7"/>
      <c r="MQ260" s="7"/>
      <c r="MR260" s="7"/>
      <c r="MS260" s="7"/>
      <c r="MT260" s="7"/>
      <c r="MU260" s="7"/>
      <c r="MV260" s="7"/>
      <c r="MW260" s="7"/>
      <c r="MX260" s="7"/>
      <c r="MY260" s="7"/>
      <c r="MZ260" s="7"/>
      <c r="NA260" s="7"/>
      <c r="NB260" s="7"/>
      <c r="NC260" s="7"/>
      <c r="ND260" s="7"/>
      <c r="NE260" s="7"/>
      <c r="NF260" s="7"/>
      <c r="NG260" s="7"/>
      <c r="NH260" s="7"/>
      <c r="NI260" s="7"/>
      <c r="NJ260" s="7"/>
      <c r="NK260" s="7"/>
      <c r="NL260" s="7"/>
      <c r="NM260" s="7"/>
      <c r="NN260" s="7"/>
      <c r="NO260" s="7"/>
      <c r="NP260" s="7"/>
      <c r="NQ260" s="7"/>
      <c r="NR260" s="7"/>
      <c r="NS260" s="7"/>
      <c r="NT260" s="7"/>
      <c r="NU260" s="7"/>
      <c r="NV260" s="7"/>
      <c r="NW260" s="7"/>
      <c r="NX260" s="7"/>
      <c r="NY260" s="7"/>
      <c r="NZ260" s="7"/>
      <c r="OA260" s="7"/>
      <c r="OB260" s="7"/>
      <c r="OC260" s="7"/>
      <c r="OD260" s="7"/>
      <c r="OE260" s="7"/>
      <c r="OF260" s="7"/>
      <c r="OG260" s="7"/>
      <c r="OH260" s="7"/>
      <c r="OI260" s="7"/>
      <c r="OJ260" s="7"/>
      <c r="OK260" s="7"/>
      <c r="OL260" s="7"/>
      <c r="OM260" s="7"/>
      <c r="ON260" s="7"/>
      <c r="OO260" s="7"/>
      <c r="OP260" s="7"/>
      <c r="OQ260" s="7"/>
      <c r="OR260" s="7"/>
      <c r="OS260" s="7"/>
      <c r="OT260" s="7"/>
      <c r="OU260" s="7"/>
      <c r="OV260" s="7"/>
      <c r="OW260" s="7"/>
      <c r="OX260" s="7"/>
      <c r="OY260" s="7"/>
      <c r="OZ260" s="7"/>
      <c r="PA260" s="7"/>
      <c r="PB260" s="7"/>
      <c r="PC260" s="7"/>
      <c r="PD260" s="7"/>
      <c r="PE260" s="7"/>
      <c r="PF260" s="7"/>
      <c r="PG260" s="7"/>
      <c r="PH260" s="7"/>
      <c r="PI260" s="7"/>
      <c r="PJ260" s="7"/>
      <c r="PK260" s="7"/>
      <c r="PL260" s="7"/>
      <c r="PM260" s="7"/>
      <c r="PN260" s="7"/>
      <c r="PO260" s="7"/>
      <c r="PP260" s="7"/>
      <c r="PQ260" s="7"/>
      <c r="PR260" s="7"/>
      <c r="PS260" s="7"/>
      <c r="PT260" s="7"/>
      <c r="PU260" s="7"/>
      <c r="PV260" s="7"/>
      <c r="PW260" s="7"/>
      <c r="PX260" s="7"/>
      <c r="PY260" s="7"/>
      <c r="PZ260" s="7"/>
      <c r="QA260" s="7"/>
      <c r="QB260" s="7"/>
      <c r="QC260" s="7"/>
      <c r="QD260" s="7"/>
      <c r="QE260" s="7"/>
      <c r="QF260" s="7"/>
      <c r="QG260" s="7"/>
      <c r="QH260" s="7"/>
      <c r="QI260" s="7"/>
      <c r="QJ260" s="7"/>
      <c r="QK260" s="7"/>
      <c r="QL260" s="7"/>
      <c r="QM260" s="7"/>
      <c r="QN260" s="7"/>
      <c r="QO260" s="7"/>
      <c r="QP260" s="7"/>
      <c r="QQ260" s="7"/>
      <c r="QR260" s="7"/>
      <c r="QS260" s="7"/>
      <c r="QT260" s="7"/>
      <c r="QU260" s="7"/>
      <c r="QV260" s="7"/>
      <c r="QW260" s="7"/>
      <c r="QX260" s="7"/>
      <c r="QY260" s="7"/>
      <c r="QZ260" s="7"/>
      <c r="RA260" s="7"/>
      <c r="RB260" s="7"/>
      <c r="RC260" s="7"/>
      <c r="RD260" s="7"/>
      <c r="RE260" s="7"/>
      <c r="RF260" s="7"/>
      <c r="RG260" s="7"/>
      <c r="RH260" s="7"/>
      <c r="RI260" s="7"/>
      <c r="RJ260" s="7"/>
      <c r="RK260" s="7"/>
      <c r="RL260" s="7"/>
      <c r="RM260" s="7"/>
      <c r="RN260" s="7"/>
      <c r="RO260" s="7"/>
      <c r="RP260" s="7"/>
      <c r="RQ260" s="7"/>
      <c r="RR260" s="7"/>
      <c r="RS260" s="7"/>
      <c r="RT260" s="7"/>
      <c r="RU260" s="7"/>
      <c r="RV260" s="7"/>
      <c r="RW260" s="7"/>
      <c r="RX260" s="7"/>
      <c r="RY260" s="7"/>
      <c r="RZ260" s="7"/>
      <c r="SA260" s="7"/>
      <c r="SB260" s="7"/>
      <c r="SC260" s="7"/>
      <c r="SD260" s="7"/>
      <c r="SE260" s="7"/>
      <c r="SF260" s="7"/>
      <c r="SG260" s="7"/>
      <c r="SH260" s="7"/>
      <c r="SI260" s="7"/>
      <c r="SJ260" s="7"/>
      <c r="SK260" s="7"/>
      <c r="SL260" s="7"/>
      <c r="SM260" s="7"/>
      <c r="SN260" s="7"/>
      <c r="SO260" s="7"/>
      <c r="SP260" s="7"/>
      <c r="SQ260" s="7"/>
      <c r="SR260" s="7"/>
      <c r="SS260" s="7"/>
      <c r="ST260" s="7"/>
      <c r="SU260" s="7"/>
      <c r="SV260" s="7"/>
      <c r="SW260" s="7"/>
      <c r="SX260" s="7"/>
      <c r="SY260" s="7"/>
      <c r="SZ260" s="7"/>
      <c r="TA260" s="7"/>
      <c r="TB260" s="7"/>
      <c r="TC260" s="7"/>
      <c r="TD260" s="7"/>
      <c r="TE260" s="7"/>
      <c r="TF260" s="7"/>
      <c r="TG260" s="7"/>
      <c r="TH260" s="7"/>
      <c r="TI260" s="7"/>
      <c r="TJ260" s="7"/>
      <c r="TK260" s="7"/>
      <c r="TL260" s="7"/>
      <c r="TM260" s="7"/>
      <c r="TN260" s="7"/>
      <c r="TO260" s="7"/>
      <c r="TP260" s="7"/>
      <c r="TQ260" s="7"/>
      <c r="TR260" s="7"/>
      <c r="TS260" s="7"/>
      <c r="TT260" s="7"/>
      <c r="TU260" s="7"/>
      <c r="TV260" s="7"/>
      <c r="TW260" s="7"/>
      <c r="TX260" s="7"/>
      <c r="TY260" s="7"/>
      <c r="TZ260" s="7"/>
      <c r="UA260" s="7"/>
      <c r="UB260" s="7"/>
      <c r="UC260" s="7"/>
      <c r="UD260" s="7"/>
      <c r="UE260" s="7"/>
      <c r="UF260" s="7"/>
      <c r="UG260" s="7"/>
      <c r="UH260" s="7"/>
      <c r="UI260" s="7"/>
      <c r="UJ260" s="7"/>
      <c r="UK260" s="7"/>
      <c r="UL260" s="7"/>
      <c r="UM260" s="7"/>
      <c r="UN260" s="7"/>
      <c r="UO260" s="7"/>
      <c r="UP260" s="7"/>
      <c r="UQ260" s="7"/>
      <c r="UR260" s="7"/>
      <c r="US260" s="7"/>
      <c r="UT260" s="7"/>
      <c r="UU260" s="7"/>
      <c r="UV260" s="7"/>
      <c r="UW260" s="7"/>
      <c r="UX260" s="7"/>
      <c r="UY260" s="7"/>
      <c r="UZ260" s="7"/>
      <c r="VA260" s="7"/>
      <c r="VB260" s="7"/>
      <c r="VC260" s="7"/>
      <c r="VD260" s="7"/>
      <c r="VE260" s="7"/>
      <c r="VF260" s="7"/>
      <c r="VG260" s="7"/>
      <c r="VH260" s="7"/>
      <c r="VI260" s="7"/>
      <c r="VJ260" s="7"/>
      <c r="VK260" s="7"/>
      <c r="VL260" s="7"/>
      <c r="VM260" s="7"/>
      <c r="VN260" s="7"/>
      <c r="VO260" s="7"/>
      <c r="VP260" s="7"/>
      <c r="VQ260" s="7"/>
      <c r="VR260" s="7"/>
      <c r="VS260" s="7"/>
      <c r="VT260" s="7"/>
      <c r="VU260" s="7"/>
      <c r="VV260" s="7"/>
      <c r="VW260" s="7"/>
      <c r="VX260" s="7"/>
      <c r="VY260" s="7"/>
      <c r="VZ260" s="7"/>
      <c r="WA260" s="7"/>
      <c r="WB260" s="7"/>
      <c r="WC260" s="7"/>
      <c r="WD260" s="7"/>
      <c r="WE260" s="7"/>
      <c r="WF260" s="7"/>
      <c r="WG260" s="7"/>
      <c r="WH260" s="7"/>
      <c r="WI260" s="7"/>
      <c r="WJ260" s="7"/>
      <c r="WK260" s="7"/>
      <c r="WL260" s="7"/>
      <c r="WM260" s="7"/>
      <c r="WN260" s="7"/>
      <c r="WO260" s="7"/>
      <c r="WP260" s="7"/>
      <c r="WQ260" s="7"/>
      <c r="WR260" s="7"/>
      <c r="WS260" s="7"/>
      <c r="WT260" s="7"/>
      <c r="WU260" s="7"/>
      <c r="WV260" s="7"/>
      <c r="WW260" s="7"/>
      <c r="WX260" s="7"/>
      <c r="WY260" s="7"/>
      <c r="WZ260" s="7"/>
      <c r="XA260" s="7"/>
      <c r="XB260" s="7"/>
      <c r="XC260" s="7"/>
      <c r="XD260" s="7"/>
      <c r="XE260" s="7"/>
      <c r="XF260" s="7"/>
      <c r="XG260" s="7"/>
      <c r="XH260" s="7"/>
      <c r="XI260" s="7"/>
      <c r="XJ260" s="7"/>
      <c r="XK260" s="7"/>
      <c r="XL260" s="7"/>
      <c r="XM260" s="7"/>
      <c r="XN260" s="7"/>
      <c r="XO260" s="7"/>
      <c r="XP260" s="7"/>
      <c r="XQ260" s="7"/>
      <c r="XR260" s="7"/>
      <c r="XS260" s="7"/>
      <c r="XT260" s="7"/>
      <c r="XU260" s="7"/>
      <c r="XV260" s="7"/>
      <c r="XW260" s="7"/>
      <c r="XX260" s="7"/>
      <c r="XY260" s="7"/>
      <c r="XZ260" s="7"/>
      <c r="YA260" s="7"/>
      <c r="YB260" s="7"/>
      <c r="YC260" s="7"/>
      <c r="YD260" s="7"/>
      <c r="YE260" s="7"/>
      <c r="YF260" s="7"/>
      <c r="YG260" s="7"/>
      <c r="YH260" s="7"/>
      <c r="YI260" s="7"/>
      <c r="YJ260" s="7"/>
      <c r="YK260" s="7"/>
      <c r="YL260" s="7"/>
      <c r="YM260" s="7"/>
      <c r="YN260" s="7"/>
      <c r="YO260" s="7"/>
      <c r="YP260" s="7"/>
      <c r="YQ260" s="7"/>
      <c r="YR260" s="7"/>
      <c r="YS260" s="7"/>
      <c r="YT260" s="7"/>
      <c r="YU260" s="7"/>
      <c r="YV260" s="7"/>
      <c r="YW260" s="7"/>
      <c r="YX260" s="7"/>
      <c r="YY260" s="7"/>
      <c r="YZ260" s="7"/>
      <c r="ZA260" s="7"/>
      <c r="ZB260" s="7"/>
      <c r="ZC260" s="7"/>
      <c r="ZD260" s="7"/>
      <c r="ZE260" s="7"/>
      <c r="ZF260" s="7"/>
      <c r="ZG260" s="7"/>
      <c r="ZH260" s="7"/>
      <c r="ZI260" s="7"/>
      <c r="ZJ260" s="7"/>
      <c r="ZK260" s="7"/>
      <c r="ZL260" s="7"/>
      <c r="ZM260" s="7"/>
      <c r="ZN260" s="7"/>
      <c r="ZO260" s="7"/>
      <c r="ZP260" s="7"/>
      <c r="ZQ260" s="7"/>
      <c r="ZR260" s="7"/>
      <c r="ZS260" s="7"/>
      <c r="ZT260" s="7"/>
      <c r="ZU260" s="7"/>
      <c r="ZV260" s="7"/>
      <c r="ZW260" s="7"/>
      <c r="ZX260" s="7"/>
      <c r="ZY260" s="7"/>
      <c r="ZZ260" s="7"/>
      <c r="AAA260" s="7"/>
      <c r="AAB260" s="7"/>
      <c r="AAC260" s="7"/>
      <c r="AAD260" s="7"/>
      <c r="AAE260" s="7"/>
      <c r="AAF260" s="7"/>
      <c r="AAG260" s="7"/>
      <c r="AAH260" s="7"/>
      <c r="AAI260" s="7"/>
      <c r="AAJ260" s="7"/>
      <c r="AAK260" s="7"/>
      <c r="AAL260" s="7"/>
      <c r="AAM260" s="7"/>
      <c r="AAN260" s="7"/>
      <c r="AAO260" s="7"/>
      <c r="AAP260" s="7"/>
      <c r="AAQ260" s="7"/>
      <c r="AAR260" s="7"/>
      <c r="AAS260" s="7"/>
      <c r="AAT260" s="7"/>
      <c r="AAU260" s="7"/>
      <c r="AAV260" s="7"/>
      <c r="AAW260" s="7"/>
      <c r="AAX260" s="7"/>
      <c r="AAY260" s="7"/>
      <c r="AAZ260" s="7"/>
      <c r="ABA260" s="7"/>
      <c r="ABB260" s="7"/>
      <c r="ABC260" s="7"/>
      <c r="ABD260" s="7"/>
      <c r="ABE260" s="7"/>
      <c r="ABF260" s="7"/>
      <c r="ABG260" s="7"/>
      <c r="ABH260" s="7"/>
      <c r="ABI260" s="7"/>
      <c r="ABJ260" s="7"/>
      <c r="ABK260" s="7"/>
      <c r="ABL260" s="7"/>
      <c r="ABM260" s="7"/>
      <c r="ABN260" s="7"/>
      <c r="ABO260" s="7"/>
      <c r="ABP260" s="7"/>
      <c r="ABQ260" s="7"/>
      <c r="ABR260" s="7"/>
      <c r="ABS260" s="7"/>
      <c r="ABT260" s="7"/>
      <c r="ABU260" s="7"/>
      <c r="ABV260" s="7"/>
      <c r="ABW260" s="7"/>
      <c r="ABX260" s="7"/>
      <c r="ABY260" s="7"/>
      <c r="ABZ260" s="7"/>
      <c r="ACA260" s="7"/>
      <c r="ACB260" s="7"/>
      <c r="ACC260" s="7"/>
      <c r="ACD260" s="7"/>
      <c r="ACE260" s="7"/>
      <c r="ACF260" s="7"/>
      <c r="ACG260" s="7"/>
      <c r="ACH260" s="7"/>
      <c r="ACI260" s="7"/>
      <c r="ACJ260" s="7"/>
      <c r="ACK260" s="7"/>
      <c r="ACL260" s="7"/>
      <c r="ACM260" s="7"/>
      <c r="ACN260" s="7"/>
      <c r="ACO260" s="7"/>
      <c r="ACP260" s="7"/>
      <c r="ACQ260" s="7"/>
      <c r="ACR260" s="7"/>
      <c r="ACS260" s="7"/>
      <c r="ACT260" s="7"/>
      <c r="ACU260" s="7"/>
      <c r="ACV260" s="7"/>
      <c r="ACW260" s="7"/>
      <c r="ACX260" s="7"/>
      <c r="ACY260" s="7"/>
      <c r="ACZ260" s="7"/>
      <c r="ADA260" s="7"/>
      <c r="ADB260" s="7"/>
      <c r="ADC260" s="7"/>
      <c r="ADD260" s="7"/>
      <c r="ADE260" s="7"/>
      <c r="ADF260" s="7"/>
      <c r="ADG260" s="7"/>
      <c r="ADH260" s="7"/>
      <c r="ADI260" s="7"/>
      <c r="ADJ260" s="7"/>
      <c r="ADK260" s="7"/>
      <c r="ADL260" s="7"/>
      <c r="ADM260" s="7"/>
      <c r="ADN260" s="7"/>
      <c r="ADO260" s="7"/>
      <c r="ADP260" s="7"/>
      <c r="ADQ260" s="7"/>
      <c r="ADR260" s="7"/>
      <c r="ADS260" s="7"/>
      <c r="ADT260" s="7"/>
      <c r="ADU260" s="7"/>
      <c r="ADV260" s="7"/>
      <c r="ADW260" s="7"/>
      <c r="ADX260" s="7"/>
      <c r="ADY260" s="7"/>
      <c r="ADZ260" s="7"/>
      <c r="AEA260" s="7"/>
      <c r="AEB260" s="7"/>
      <c r="AEC260" s="7"/>
      <c r="AED260" s="7"/>
      <c r="AEE260" s="7"/>
      <c r="AEF260" s="7"/>
      <c r="AEG260" s="7"/>
      <c r="AEH260" s="7"/>
      <c r="AEI260" s="7"/>
      <c r="AEJ260" s="7"/>
      <c r="AEK260" s="7"/>
      <c r="AEL260" s="7"/>
      <c r="AEM260" s="7"/>
      <c r="AEN260" s="7"/>
      <c r="AEO260" s="7"/>
      <c r="AEP260" s="7"/>
      <c r="AEQ260" s="7"/>
      <c r="AER260" s="7"/>
      <c r="AES260" s="7"/>
      <c r="AET260" s="7"/>
      <c r="AEU260" s="7"/>
      <c r="AEV260" s="7"/>
      <c r="AEW260" s="7"/>
      <c r="AEX260" s="7"/>
      <c r="AEY260" s="7"/>
      <c r="AEZ260" s="7"/>
      <c r="AFA260" s="7"/>
      <c r="AFB260" s="7"/>
      <c r="AFC260" s="7"/>
      <c r="AFD260" s="7"/>
      <c r="AFE260" s="7"/>
      <c r="AFF260" s="7"/>
      <c r="AFG260" s="7"/>
      <c r="AFH260" s="7"/>
      <c r="AFI260" s="7"/>
      <c r="AFJ260" s="7"/>
      <c r="AFK260" s="7"/>
      <c r="AFL260" s="7"/>
      <c r="AFM260" s="7"/>
      <c r="AFN260" s="7"/>
      <c r="AFO260" s="7"/>
      <c r="AFP260" s="7"/>
      <c r="AFQ260" s="7"/>
      <c r="AFR260" s="7"/>
      <c r="AFS260" s="7"/>
      <c r="AFT260" s="7"/>
      <c r="AFU260" s="7"/>
      <c r="AFV260" s="7"/>
      <c r="AFW260" s="7"/>
      <c r="AFX260" s="7"/>
      <c r="AFY260" s="7"/>
      <c r="AFZ260" s="7"/>
      <c r="AGA260" s="7"/>
      <c r="AGB260" s="7"/>
      <c r="AGC260" s="7"/>
      <c r="AGD260" s="7"/>
      <c r="AGE260" s="7"/>
      <c r="AGF260" s="7"/>
      <c r="AGG260" s="7"/>
      <c r="AGH260" s="7"/>
      <c r="AGI260" s="7"/>
      <c r="AGJ260" s="7"/>
      <c r="AGK260" s="7"/>
      <c r="AGL260" s="7"/>
      <c r="AGM260" s="7"/>
      <c r="AGN260" s="7"/>
      <c r="AGO260" s="7"/>
      <c r="AGP260" s="7"/>
      <c r="AGQ260" s="7"/>
      <c r="AGR260" s="7"/>
      <c r="AGS260" s="7"/>
      <c r="AGT260" s="7"/>
      <c r="AGU260" s="7"/>
      <c r="AGV260" s="7"/>
      <c r="AGW260" s="7"/>
      <c r="AGX260" s="7"/>
      <c r="AGY260" s="7"/>
      <c r="AGZ260" s="7"/>
      <c r="AHA260" s="7"/>
      <c r="AHB260" s="7"/>
      <c r="AHC260" s="7"/>
      <c r="AHD260" s="7"/>
      <c r="AHE260" s="7"/>
      <c r="AHF260" s="7"/>
      <c r="AHG260" s="7"/>
      <c r="AHH260" s="7"/>
      <c r="AHI260" s="7"/>
      <c r="AHJ260" s="7"/>
      <c r="AHK260" s="7"/>
      <c r="AHL260" s="7"/>
      <c r="AHM260" s="7"/>
      <c r="AHN260" s="7"/>
      <c r="AHO260" s="7"/>
      <c r="AHP260" s="7"/>
      <c r="AHQ260" s="7"/>
      <c r="AHR260" s="7"/>
      <c r="AHS260" s="7"/>
      <c r="AHT260" s="7"/>
      <c r="AHU260" s="7"/>
      <c r="AHV260" s="7"/>
      <c r="AHW260" s="7"/>
      <c r="AHX260" s="7"/>
      <c r="AHY260" s="7"/>
      <c r="AHZ260" s="7"/>
      <c r="AIA260" s="7"/>
      <c r="AIB260" s="7"/>
      <c r="AIC260" s="7"/>
      <c r="AID260" s="7"/>
      <c r="AIE260" s="7"/>
      <c r="AIF260" s="7"/>
      <c r="AIG260" s="7"/>
      <c r="AIH260" s="7"/>
      <c r="AII260" s="7"/>
      <c r="AIJ260" s="7"/>
      <c r="AIK260" s="7"/>
      <c r="AIL260" s="7"/>
      <c r="AIM260" s="7"/>
      <c r="AIN260" s="7"/>
      <c r="AIO260" s="7"/>
      <c r="AIP260" s="7"/>
      <c r="AIQ260" s="7"/>
      <c r="AIR260" s="7"/>
      <c r="AIS260" s="7"/>
      <c r="AIT260" s="7"/>
      <c r="AIU260" s="7"/>
      <c r="AIV260" s="7"/>
      <c r="AIW260" s="7"/>
      <c r="AIX260" s="7"/>
      <c r="AIY260" s="7"/>
      <c r="AIZ260" s="7"/>
      <c r="AJA260" s="7"/>
      <c r="AJB260" s="7"/>
      <c r="AJC260" s="7"/>
      <c r="AJD260" s="7"/>
      <c r="AJE260" s="7"/>
      <c r="AJF260" s="7"/>
      <c r="AJG260" s="7"/>
      <c r="AJH260" s="7"/>
      <c r="AJI260" s="7"/>
      <c r="AJJ260" s="7"/>
      <c r="AJK260" s="7"/>
      <c r="AJL260" s="7"/>
      <c r="AJM260" s="7"/>
      <c r="AJN260" s="7"/>
      <c r="AJO260" s="7"/>
      <c r="AJP260" s="7"/>
      <c r="AJQ260" s="7"/>
      <c r="AJR260" s="7"/>
      <c r="AJS260" s="7"/>
      <c r="AJT260" s="7"/>
      <c r="AJU260" s="7"/>
      <c r="AJV260" s="7"/>
      <c r="AJW260" s="7"/>
      <c r="AJX260" s="7"/>
    </row>
    <row r="261" spans="1:960" s="555" customFormat="1" ht="38.25" customHeight="1" x14ac:dyDescent="0.25">
      <c r="A261" s="548" t="s">
        <v>231</v>
      </c>
      <c r="B261" s="549" t="s">
        <v>72</v>
      </c>
      <c r="C261" s="550">
        <f>C259+C178</f>
        <v>7105927.9000000004</v>
      </c>
      <c r="D261" s="550">
        <f>D259+D178</f>
        <v>2733818.6699999995</v>
      </c>
      <c r="E261" s="550">
        <f>E259+E178</f>
        <v>4372109.2300000004</v>
      </c>
      <c r="F261" s="194">
        <f>D261/C261*100</f>
        <v>38.472367134487797</v>
      </c>
      <c r="G261" s="550">
        <f>G259+G178</f>
        <v>4511192.9000000004</v>
      </c>
      <c r="H261" s="550">
        <f>H259+H178</f>
        <v>2733818.6699999995</v>
      </c>
      <c r="I261" s="550">
        <f t="shared" si="74"/>
        <v>60.600792974292887</v>
      </c>
      <c r="J261" s="31">
        <f>G261-H261</f>
        <v>1777374.2300000009</v>
      </c>
      <c r="K261" s="24">
        <f t="shared" si="93"/>
        <v>7105927.9000000004</v>
      </c>
      <c r="L261" s="551"/>
      <c r="M261" s="24">
        <f t="shared" si="71"/>
        <v>7105927.9000000004</v>
      </c>
      <c r="N261" s="552"/>
      <c r="O261" s="552"/>
      <c r="P261" s="552"/>
      <c r="Q261" s="552"/>
      <c r="R261" s="159"/>
      <c r="S261" s="159"/>
      <c r="T261" s="159"/>
      <c r="U261" s="159"/>
      <c r="V261" s="159"/>
      <c r="W261" s="159"/>
      <c r="X261" s="553"/>
      <c r="Y261" s="553"/>
      <c r="Z261" s="553"/>
      <c r="AA261" s="553"/>
      <c r="AB261" s="553"/>
      <c r="AC261" s="553"/>
      <c r="AD261" s="553"/>
      <c r="AE261" s="553"/>
      <c r="AF261" s="553"/>
      <c r="AG261" s="553"/>
      <c r="AH261" s="553"/>
      <c r="AI261" s="553"/>
      <c r="AJ261" s="553"/>
      <c r="AK261" s="553"/>
      <c r="AL261" s="553"/>
      <c r="AM261" s="553"/>
      <c r="AN261" s="553"/>
      <c r="AO261" s="553"/>
      <c r="AP261" s="553"/>
      <c r="AQ261" s="553"/>
      <c r="AR261" s="553"/>
      <c r="AS261" s="553"/>
      <c r="AT261" s="553"/>
      <c r="AU261" s="553"/>
      <c r="AV261" s="553"/>
      <c r="AW261" s="553"/>
      <c r="AX261" s="553"/>
      <c r="AY261" s="553"/>
      <c r="AZ261" s="553"/>
      <c r="BA261" s="554"/>
      <c r="BB261" s="554"/>
    </row>
    <row r="262" spans="1:960" s="567" customFormat="1" ht="40.5" hidden="1" customHeight="1" x14ac:dyDescent="0.25">
      <c r="A262" s="556"/>
      <c r="B262" s="557"/>
      <c r="C262" s="558"/>
      <c r="D262" s="559" t="s">
        <v>232</v>
      </c>
      <c r="E262" s="559"/>
      <c r="F262" s="559"/>
      <c r="G262" s="560" t="str">
        <f>'[1]Свод школы '!G262</f>
        <v>2023 год</v>
      </c>
      <c r="H262" s="561"/>
      <c r="I262" s="562" t="e">
        <f t="shared" si="74"/>
        <v>#VALUE!</v>
      </c>
      <c r="J262" s="31"/>
      <c r="K262" s="24">
        <f t="shared" si="93"/>
        <v>0</v>
      </c>
      <c r="L262" s="563"/>
      <c r="M262" s="24">
        <f t="shared" si="71"/>
        <v>0</v>
      </c>
      <c r="N262" s="564"/>
      <c r="O262" s="565"/>
      <c r="P262" s="565"/>
      <c r="Q262" s="565"/>
      <c r="R262" s="566"/>
      <c r="S262" s="566"/>
      <c r="T262" s="566"/>
      <c r="U262" s="566"/>
      <c r="V262" s="566"/>
      <c r="W262" s="566"/>
      <c r="X262" s="566"/>
      <c r="Y262" s="566"/>
      <c r="Z262" s="566"/>
      <c r="AA262" s="566"/>
      <c r="AB262" s="566"/>
      <c r="AC262" s="566"/>
      <c r="AD262" s="566"/>
      <c r="AE262" s="566"/>
      <c r="AF262" s="566"/>
      <c r="AG262" s="566"/>
      <c r="AH262" s="566"/>
      <c r="AI262" s="566"/>
      <c r="AJ262" s="566"/>
      <c r="AK262" s="566"/>
      <c r="AL262" s="566"/>
      <c r="AM262" s="566"/>
      <c r="AN262" s="566"/>
      <c r="AO262" s="566"/>
      <c r="AP262" s="566"/>
      <c r="AQ262" s="566"/>
      <c r="AR262" s="566"/>
      <c r="AS262" s="566"/>
      <c r="AT262" s="566"/>
      <c r="AU262" s="566"/>
      <c r="AV262" s="566"/>
      <c r="AW262" s="566"/>
      <c r="AX262" s="566"/>
      <c r="AY262" s="566"/>
      <c r="AZ262" s="566"/>
      <c r="BA262" s="566"/>
      <c r="BB262" s="566"/>
    </row>
    <row r="263" spans="1:960" s="578" customFormat="1" ht="26.25" hidden="1" customHeight="1" x14ac:dyDescent="0.25">
      <c r="A263" s="568" t="s">
        <v>233</v>
      </c>
      <c r="B263" s="569"/>
      <c r="C263" s="570">
        <f>C264</f>
        <v>0</v>
      </c>
      <c r="D263" s="571">
        <f t="shared" ref="D263:H264" si="94">D264</f>
        <v>0</v>
      </c>
      <c r="E263" s="571">
        <f t="shared" si="94"/>
        <v>0</v>
      </c>
      <c r="F263" s="572" t="e">
        <f>D263/C263*100</f>
        <v>#DIV/0!</v>
      </c>
      <c r="G263" s="571">
        <f t="shared" si="94"/>
        <v>0</v>
      </c>
      <c r="H263" s="571">
        <f t="shared" si="94"/>
        <v>0</v>
      </c>
      <c r="I263" s="573" t="e">
        <f t="shared" si="74"/>
        <v>#DIV/0!</v>
      </c>
      <c r="J263" s="31">
        <f t="shared" ref="J263:J289" si="95">G263-H263</f>
        <v>0</v>
      </c>
      <c r="K263" s="24">
        <f t="shared" si="93"/>
        <v>0</v>
      </c>
      <c r="L263" s="574"/>
      <c r="M263" s="24">
        <f t="shared" si="71"/>
        <v>0</v>
      </c>
      <c r="N263" s="575"/>
      <c r="O263" s="576"/>
      <c r="P263" s="576"/>
      <c r="Q263" s="576"/>
      <c r="R263" s="577"/>
      <c r="S263" s="577"/>
      <c r="T263" s="577"/>
      <c r="U263" s="577"/>
      <c r="V263" s="577"/>
      <c r="W263" s="577"/>
      <c r="X263" s="577"/>
      <c r="Y263" s="577"/>
      <c r="Z263" s="577"/>
      <c r="AA263" s="577"/>
      <c r="AB263" s="577"/>
      <c r="AC263" s="577"/>
      <c r="AD263" s="577"/>
      <c r="AE263" s="577"/>
      <c r="AF263" s="577"/>
      <c r="AG263" s="577"/>
      <c r="AH263" s="577"/>
      <c r="AI263" s="577"/>
      <c r="AJ263" s="577"/>
      <c r="AK263" s="577"/>
      <c r="AL263" s="577"/>
      <c r="AM263" s="577"/>
      <c r="AN263" s="577"/>
      <c r="AO263" s="577"/>
      <c r="AP263" s="577"/>
      <c r="AQ263" s="577"/>
      <c r="AR263" s="577"/>
      <c r="AS263" s="577"/>
      <c r="AT263" s="577"/>
      <c r="AU263" s="577"/>
      <c r="AV263" s="577"/>
      <c r="AW263" s="577"/>
      <c r="AX263" s="577"/>
      <c r="AY263" s="577"/>
      <c r="AZ263" s="577"/>
      <c r="BA263" s="577"/>
      <c r="BB263" s="577"/>
    </row>
    <row r="264" spans="1:960" s="589" customFormat="1" ht="30" hidden="1" customHeight="1" x14ac:dyDescent="0.25">
      <c r="A264" s="579" t="s">
        <v>234</v>
      </c>
      <c r="B264" s="580" t="s">
        <v>235</v>
      </c>
      <c r="C264" s="581">
        <f>C265</f>
        <v>0</v>
      </c>
      <c r="D264" s="582">
        <f t="shared" si="94"/>
        <v>0</v>
      </c>
      <c r="E264" s="582">
        <f t="shared" si="94"/>
        <v>0</v>
      </c>
      <c r="F264" s="583" t="e">
        <f t="shared" ref="F264:F288" si="96">D264/C264*100</f>
        <v>#DIV/0!</v>
      </c>
      <c r="G264" s="582">
        <f t="shared" si="94"/>
        <v>0</v>
      </c>
      <c r="H264" s="582">
        <f t="shared" si="94"/>
        <v>0</v>
      </c>
      <c r="I264" s="584" t="e">
        <f t="shared" si="74"/>
        <v>#DIV/0!</v>
      </c>
      <c r="J264" s="31">
        <f t="shared" si="95"/>
        <v>0</v>
      </c>
      <c r="K264" s="24">
        <f t="shared" si="93"/>
        <v>0</v>
      </c>
      <c r="L264" s="585"/>
      <c r="M264" s="24">
        <f t="shared" si="71"/>
        <v>0</v>
      </c>
      <c r="N264" s="586"/>
      <c r="O264" s="587"/>
      <c r="P264" s="587"/>
      <c r="Q264" s="587"/>
      <c r="R264" s="588"/>
      <c r="S264" s="588"/>
      <c r="T264" s="588"/>
      <c r="U264" s="588"/>
      <c r="V264" s="588"/>
      <c r="W264" s="588"/>
      <c r="X264" s="588"/>
      <c r="Y264" s="588"/>
      <c r="Z264" s="588"/>
      <c r="AA264" s="588"/>
      <c r="AB264" s="588"/>
      <c r="AC264" s="588"/>
      <c r="AD264" s="588"/>
      <c r="AE264" s="588"/>
      <c r="AF264" s="588"/>
      <c r="AG264" s="588"/>
      <c r="AH264" s="588"/>
      <c r="AI264" s="588"/>
      <c r="AJ264" s="588"/>
      <c r="AK264" s="588"/>
      <c r="AL264" s="588"/>
      <c r="AM264" s="588"/>
      <c r="AN264" s="588"/>
      <c r="AO264" s="588"/>
      <c r="AP264" s="588"/>
      <c r="AQ264" s="588"/>
      <c r="AR264" s="588"/>
      <c r="AS264" s="588"/>
      <c r="AT264" s="588"/>
      <c r="AU264" s="588"/>
      <c r="AV264" s="588"/>
      <c r="AW264" s="588"/>
      <c r="AX264" s="588"/>
      <c r="AY264" s="588"/>
      <c r="AZ264" s="588"/>
      <c r="BA264" s="588"/>
      <c r="BB264" s="588"/>
    </row>
    <row r="265" spans="1:960" s="589" customFormat="1" ht="22.5" hidden="1" customHeight="1" x14ac:dyDescent="0.25">
      <c r="A265" s="590" t="s">
        <v>236</v>
      </c>
      <c r="B265" s="591"/>
      <c r="C265" s="592">
        <f>C266</f>
        <v>0</v>
      </c>
      <c r="D265" s="593">
        <f>SUM(D266:D266)</f>
        <v>0</v>
      </c>
      <c r="E265" s="593">
        <f>SUM(E266:E266)</f>
        <v>0</v>
      </c>
      <c r="F265" s="594" t="e">
        <f t="shared" si="96"/>
        <v>#DIV/0!</v>
      </c>
      <c r="G265" s="593">
        <f>SUM(G266:G266)</f>
        <v>0</v>
      </c>
      <c r="H265" s="593">
        <f>SUM(H266:H266)</f>
        <v>0</v>
      </c>
      <c r="I265" s="595" t="e">
        <f t="shared" si="74"/>
        <v>#DIV/0!</v>
      </c>
      <c r="J265" s="31">
        <f t="shared" si="95"/>
        <v>0</v>
      </c>
      <c r="K265" s="24">
        <f t="shared" si="93"/>
        <v>0</v>
      </c>
      <c r="L265" s="585"/>
      <c r="M265" s="24">
        <f t="shared" si="71"/>
        <v>0</v>
      </c>
      <c r="N265" s="586"/>
      <c r="O265" s="587"/>
      <c r="P265" s="587"/>
      <c r="Q265" s="587"/>
      <c r="R265" s="588"/>
      <c r="S265" s="588"/>
      <c r="T265" s="588"/>
      <c r="U265" s="588"/>
      <c r="V265" s="588"/>
      <c r="W265" s="588"/>
      <c r="X265" s="588"/>
      <c r="Y265" s="588"/>
      <c r="Z265" s="588"/>
      <c r="AA265" s="588"/>
      <c r="AB265" s="588"/>
      <c r="AC265" s="588"/>
      <c r="AD265" s="588"/>
      <c r="AE265" s="588"/>
      <c r="AF265" s="588"/>
      <c r="AG265" s="588"/>
      <c r="AH265" s="588"/>
      <c r="AI265" s="588"/>
      <c r="AJ265" s="588"/>
      <c r="AK265" s="588"/>
      <c r="AL265" s="588"/>
      <c r="AM265" s="588"/>
      <c r="AN265" s="588"/>
      <c r="AO265" s="588"/>
      <c r="AP265" s="588"/>
      <c r="AQ265" s="588"/>
      <c r="AR265" s="588"/>
      <c r="AS265" s="588"/>
      <c r="AT265" s="588"/>
      <c r="AU265" s="588"/>
      <c r="AV265" s="588"/>
      <c r="AW265" s="588"/>
      <c r="AX265" s="588"/>
      <c r="AY265" s="588"/>
      <c r="AZ265" s="588"/>
      <c r="BA265" s="588"/>
      <c r="BB265" s="588"/>
    </row>
    <row r="266" spans="1:960" s="589" customFormat="1" ht="51" hidden="1" customHeight="1" x14ac:dyDescent="0.25">
      <c r="A266" s="596" t="s">
        <v>237</v>
      </c>
      <c r="B266" s="534">
        <v>2260050</v>
      </c>
      <c r="C266" s="597"/>
      <c r="D266" s="598">
        <f>H266</f>
        <v>0</v>
      </c>
      <c r="E266" s="598">
        <f>C266-D266</f>
        <v>0</v>
      </c>
      <c r="F266" s="85" t="e">
        <f t="shared" si="96"/>
        <v>#DIV/0!</v>
      </c>
      <c r="G266" s="598"/>
      <c r="H266" s="598"/>
      <c r="I266" s="599" t="e">
        <f>H266/G266*100</f>
        <v>#DIV/0!</v>
      </c>
      <c r="J266" s="31">
        <f t="shared" si="95"/>
        <v>0</v>
      </c>
      <c r="K266" s="24">
        <f t="shared" si="93"/>
        <v>0</v>
      </c>
      <c r="L266" s="585"/>
      <c r="M266" s="24">
        <f t="shared" si="71"/>
        <v>0</v>
      </c>
      <c r="N266" s="586"/>
      <c r="O266" s="587"/>
      <c r="P266" s="587"/>
      <c r="Q266" s="587"/>
      <c r="R266" s="588"/>
      <c r="S266" s="588"/>
      <c r="T266" s="588"/>
      <c r="U266" s="588"/>
      <c r="V266" s="588"/>
      <c r="W266" s="588"/>
      <c r="X266" s="588"/>
      <c r="Y266" s="588"/>
      <c r="Z266" s="588"/>
      <c r="AA266" s="588"/>
      <c r="AB266" s="588"/>
      <c r="AC266" s="588"/>
      <c r="AD266" s="588"/>
      <c r="AE266" s="588"/>
      <c r="AF266" s="588"/>
      <c r="AG266" s="588"/>
      <c r="AH266" s="588"/>
      <c r="AI266" s="588"/>
      <c r="AJ266" s="588"/>
      <c r="AK266" s="588"/>
      <c r="AL266" s="588"/>
      <c r="AM266" s="588"/>
      <c r="AN266" s="588"/>
      <c r="AO266" s="588"/>
      <c r="AP266" s="588"/>
      <c r="AQ266" s="588"/>
      <c r="AR266" s="588"/>
      <c r="AS266" s="588"/>
      <c r="AT266" s="588"/>
      <c r="AU266" s="588"/>
      <c r="AV266" s="588"/>
      <c r="AW266" s="588"/>
      <c r="AX266" s="588"/>
      <c r="AY266" s="588"/>
      <c r="AZ266" s="588"/>
      <c r="BA266" s="588"/>
      <c r="BB266" s="588"/>
    </row>
    <row r="267" spans="1:960" s="589" customFormat="1" ht="26.25" hidden="1" customHeight="1" x14ac:dyDescent="0.25">
      <c r="A267" s="600" t="s">
        <v>238</v>
      </c>
      <c r="B267" s="569"/>
      <c r="C267" s="601">
        <f>C268+C275+C282</f>
        <v>0</v>
      </c>
      <c r="D267" s="602">
        <f>D268+D275+D282</f>
        <v>0</v>
      </c>
      <c r="E267" s="602">
        <f>E268+E275+E282</f>
        <v>0</v>
      </c>
      <c r="F267" s="572" t="e">
        <f t="shared" si="96"/>
        <v>#DIV/0!</v>
      </c>
      <c r="G267" s="602">
        <f>G268+G275+G282</f>
        <v>0</v>
      </c>
      <c r="H267" s="602">
        <f>H268+H275+H282</f>
        <v>0</v>
      </c>
      <c r="I267" s="603" t="e">
        <f t="shared" ref="I267:I289" si="97">H267/G267*100</f>
        <v>#DIV/0!</v>
      </c>
      <c r="J267" s="31">
        <f t="shared" si="95"/>
        <v>0</v>
      </c>
      <c r="K267" s="24">
        <f t="shared" si="93"/>
        <v>0</v>
      </c>
      <c r="L267" s="585"/>
      <c r="M267" s="24">
        <f t="shared" si="71"/>
        <v>0</v>
      </c>
      <c r="N267" s="586"/>
      <c r="O267" s="587"/>
      <c r="P267" s="587"/>
      <c r="Q267" s="587"/>
      <c r="R267" s="588"/>
      <c r="S267" s="588"/>
      <c r="T267" s="588"/>
      <c r="U267" s="588"/>
      <c r="V267" s="588"/>
      <c r="W267" s="588"/>
      <c r="X267" s="588"/>
      <c r="Y267" s="588"/>
      <c r="Z267" s="588"/>
      <c r="AA267" s="588"/>
      <c r="AB267" s="588"/>
      <c r="AC267" s="588"/>
      <c r="AD267" s="588"/>
      <c r="AE267" s="588"/>
      <c r="AF267" s="588"/>
      <c r="AG267" s="588"/>
      <c r="AH267" s="588"/>
      <c r="AI267" s="588"/>
      <c r="AJ267" s="588"/>
      <c r="AK267" s="588"/>
      <c r="AL267" s="588"/>
      <c r="AM267" s="588"/>
      <c r="AN267" s="588"/>
      <c r="AO267" s="588"/>
      <c r="AP267" s="588"/>
      <c r="AQ267" s="588"/>
      <c r="AR267" s="588"/>
      <c r="AS267" s="588"/>
      <c r="AT267" s="588"/>
      <c r="AU267" s="588"/>
      <c r="AV267" s="588"/>
      <c r="AW267" s="588"/>
      <c r="AX267" s="588"/>
      <c r="AY267" s="588"/>
      <c r="AZ267" s="588"/>
      <c r="BA267" s="588"/>
      <c r="BB267" s="588"/>
    </row>
    <row r="268" spans="1:960" s="589" customFormat="1" ht="24" hidden="1" customHeight="1" x14ac:dyDescent="0.25">
      <c r="A268" s="579" t="s">
        <v>239</v>
      </c>
      <c r="B268" s="580" t="s">
        <v>153</v>
      </c>
      <c r="C268" s="604">
        <f>C269+C272</f>
        <v>0</v>
      </c>
      <c r="D268" s="582">
        <f>D269+D272</f>
        <v>0</v>
      </c>
      <c r="E268" s="582">
        <f>E269+E272</f>
        <v>0</v>
      </c>
      <c r="F268" s="583" t="e">
        <f t="shared" si="96"/>
        <v>#DIV/0!</v>
      </c>
      <c r="G268" s="582">
        <f>G269+G272</f>
        <v>0</v>
      </c>
      <c r="H268" s="582">
        <f>H269+H272</f>
        <v>0</v>
      </c>
      <c r="I268" s="584" t="e">
        <f t="shared" si="97"/>
        <v>#DIV/0!</v>
      </c>
      <c r="J268" s="31">
        <f t="shared" si="95"/>
        <v>0</v>
      </c>
      <c r="K268" s="24">
        <f t="shared" si="93"/>
        <v>0</v>
      </c>
      <c r="L268" s="585"/>
      <c r="M268" s="24">
        <f t="shared" si="71"/>
        <v>0</v>
      </c>
      <c r="N268" s="586"/>
      <c r="O268" s="587"/>
      <c r="P268" s="587"/>
      <c r="Q268" s="587"/>
      <c r="R268" s="588"/>
      <c r="S268" s="588"/>
      <c r="T268" s="588"/>
      <c r="U268" s="588"/>
      <c r="V268" s="588"/>
      <c r="W268" s="588"/>
      <c r="X268" s="588"/>
      <c r="Y268" s="588"/>
      <c r="Z268" s="588"/>
      <c r="AA268" s="588"/>
      <c r="AB268" s="588"/>
      <c r="AC268" s="588"/>
      <c r="AD268" s="588"/>
      <c r="AE268" s="588"/>
      <c r="AF268" s="588"/>
      <c r="AG268" s="588"/>
      <c r="AH268" s="588"/>
      <c r="AI268" s="588"/>
      <c r="AJ268" s="588"/>
      <c r="AK268" s="588"/>
      <c r="AL268" s="588"/>
      <c r="AM268" s="588"/>
      <c r="AN268" s="588"/>
      <c r="AO268" s="588"/>
      <c r="AP268" s="588"/>
      <c r="AQ268" s="588"/>
      <c r="AR268" s="588"/>
      <c r="AS268" s="588"/>
      <c r="AT268" s="588"/>
      <c r="AU268" s="588"/>
      <c r="AV268" s="588"/>
      <c r="AW268" s="588"/>
      <c r="AX268" s="588"/>
      <c r="AY268" s="588"/>
      <c r="AZ268" s="588"/>
      <c r="BA268" s="588"/>
      <c r="BB268" s="588"/>
    </row>
    <row r="269" spans="1:960" s="589" customFormat="1" ht="24.75" hidden="1" customHeight="1" x14ac:dyDescent="0.25">
      <c r="A269" s="590" t="s">
        <v>236</v>
      </c>
      <c r="B269" s="591"/>
      <c r="C269" s="605">
        <f>SUM(C270:C271)</f>
        <v>0</v>
      </c>
      <c r="D269" s="593">
        <f>SUM(D270:D271)</f>
        <v>0</v>
      </c>
      <c r="E269" s="593">
        <f>SUM(E270:E271)</f>
        <v>0</v>
      </c>
      <c r="F269" s="594" t="e">
        <f t="shared" si="96"/>
        <v>#DIV/0!</v>
      </c>
      <c r="G269" s="593">
        <f>SUM(G270:G271)</f>
        <v>0</v>
      </c>
      <c r="H269" s="593">
        <f>SUM(H270:H271)</f>
        <v>0</v>
      </c>
      <c r="I269" s="595" t="e">
        <f t="shared" si="97"/>
        <v>#DIV/0!</v>
      </c>
      <c r="J269" s="31">
        <f t="shared" si="95"/>
        <v>0</v>
      </c>
      <c r="K269" s="24">
        <f t="shared" si="93"/>
        <v>0</v>
      </c>
      <c r="L269" s="585"/>
      <c r="M269" s="24">
        <f t="shared" si="71"/>
        <v>0</v>
      </c>
      <c r="N269" s="586"/>
      <c r="O269" s="587"/>
      <c r="P269" s="587"/>
      <c r="Q269" s="587"/>
      <c r="R269" s="588"/>
      <c r="S269" s="588"/>
      <c r="T269" s="588"/>
      <c r="U269" s="588"/>
      <c r="V269" s="588"/>
      <c r="W269" s="588"/>
      <c r="X269" s="588"/>
      <c r="Y269" s="588"/>
      <c r="Z269" s="588"/>
      <c r="AA269" s="588"/>
      <c r="AB269" s="588"/>
      <c r="AC269" s="588"/>
      <c r="AD269" s="588"/>
      <c r="AE269" s="588"/>
      <c r="AF269" s="588"/>
      <c r="AG269" s="588"/>
      <c r="AH269" s="588"/>
      <c r="AI269" s="588"/>
      <c r="AJ269" s="588"/>
      <c r="AK269" s="588"/>
      <c r="AL269" s="588"/>
      <c r="AM269" s="588"/>
      <c r="AN269" s="588"/>
      <c r="AO269" s="588"/>
      <c r="AP269" s="588"/>
      <c r="AQ269" s="588"/>
      <c r="AR269" s="588"/>
      <c r="AS269" s="588"/>
      <c r="AT269" s="588"/>
      <c r="AU269" s="588"/>
      <c r="AV269" s="588"/>
      <c r="AW269" s="588"/>
      <c r="AX269" s="588"/>
      <c r="AY269" s="588"/>
      <c r="AZ269" s="588"/>
      <c r="BA269" s="588"/>
      <c r="BB269" s="588"/>
    </row>
    <row r="270" spans="1:960" s="589" customFormat="1" ht="26.25" hidden="1" customHeight="1" x14ac:dyDescent="0.25">
      <c r="A270" s="606" t="s">
        <v>208</v>
      </c>
      <c r="B270" s="534" t="s">
        <v>240</v>
      </c>
      <c r="C270" s="597"/>
      <c r="D270" s="607">
        <f>H270</f>
        <v>0</v>
      </c>
      <c r="E270" s="607">
        <f>C270-D270</f>
        <v>0</v>
      </c>
      <c r="F270" s="85" t="e">
        <f t="shared" si="96"/>
        <v>#DIV/0!</v>
      </c>
      <c r="G270" s="607"/>
      <c r="H270" s="607"/>
      <c r="I270" s="608" t="e">
        <f t="shared" si="97"/>
        <v>#DIV/0!</v>
      </c>
      <c r="J270" s="31">
        <f t="shared" si="95"/>
        <v>0</v>
      </c>
      <c r="K270" s="24">
        <f t="shared" si="93"/>
        <v>0</v>
      </c>
      <c r="L270" s="585"/>
      <c r="M270" s="24">
        <f t="shared" si="71"/>
        <v>0</v>
      </c>
      <c r="N270" s="586"/>
      <c r="O270" s="587"/>
      <c r="P270" s="587"/>
      <c r="Q270" s="587"/>
      <c r="R270" s="588"/>
      <c r="S270" s="588"/>
      <c r="T270" s="588"/>
      <c r="U270" s="588"/>
      <c r="V270" s="588"/>
      <c r="W270" s="588"/>
      <c r="X270" s="588"/>
      <c r="Y270" s="588"/>
      <c r="Z270" s="588"/>
      <c r="AA270" s="588"/>
      <c r="AB270" s="588"/>
      <c r="AC270" s="588"/>
      <c r="AD270" s="588"/>
      <c r="AE270" s="588"/>
      <c r="AF270" s="588"/>
      <c r="AG270" s="588"/>
      <c r="AH270" s="588"/>
      <c r="AI270" s="588"/>
      <c r="AJ270" s="588"/>
      <c r="AK270" s="588"/>
      <c r="AL270" s="588"/>
      <c r="AM270" s="588"/>
      <c r="AN270" s="588"/>
      <c r="AO270" s="588"/>
      <c r="AP270" s="588"/>
      <c r="AQ270" s="588"/>
      <c r="AR270" s="588"/>
      <c r="AS270" s="588"/>
      <c r="AT270" s="588"/>
      <c r="AU270" s="588"/>
      <c r="AV270" s="588"/>
      <c r="AW270" s="588"/>
      <c r="AX270" s="588"/>
      <c r="AY270" s="588"/>
      <c r="AZ270" s="588"/>
      <c r="BA270" s="588"/>
      <c r="BB270" s="588"/>
    </row>
    <row r="271" spans="1:960" s="589" customFormat="1" ht="29.25" hidden="1" customHeight="1" x14ac:dyDescent="0.25">
      <c r="A271" s="606" t="s">
        <v>210</v>
      </c>
      <c r="B271" s="534" t="s">
        <v>241</v>
      </c>
      <c r="C271" s="597"/>
      <c r="D271" s="607">
        <f>H271</f>
        <v>0</v>
      </c>
      <c r="E271" s="607">
        <f>C271-D271</f>
        <v>0</v>
      </c>
      <c r="F271" s="85" t="e">
        <f t="shared" si="96"/>
        <v>#DIV/0!</v>
      </c>
      <c r="G271" s="607"/>
      <c r="H271" s="607"/>
      <c r="I271" s="608" t="e">
        <f t="shared" si="97"/>
        <v>#DIV/0!</v>
      </c>
      <c r="J271" s="31">
        <f t="shared" si="95"/>
        <v>0</v>
      </c>
      <c r="K271" s="24">
        <f t="shared" si="93"/>
        <v>0</v>
      </c>
      <c r="L271" s="585"/>
      <c r="M271" s="24">
        <f t="shared" si="71"/>
        <v>0</v>
      </c>
      <c r="N271" s="586"/>
      <c r="O271" s="587"/>
      <c r="P271" s="587"/>
      <c r="Q271" s="587"/>
      <c r="R271" s="588"/>
      <c r="S271" s="588"/>
      <c r="T271" s="588"/>
      <c r="U271" s="588"/>
      <c r="V271" s="588"/>
      <c r="W271" s="588"/>
      <c r="X271" s="588"/>
      <c r="Y271" s="588"/>
      <c r="Z271" s="588"/>
      <c r="AA271" s="588"/>
      <c r="AB271" s="588"/>
      <c r="AC271" s="588"/>
      <c r="AD271" s="588"/>
      <c r="AE271" s="588"/>
      <c r="AF271" s="588"/>
      <c r="AG271" s="588"/>
      <c r="AH271" s="588"/>
      <c r="AI271" s="588"/>
      <c r="AJ271" s="588"/>
      <c r="AK271" s="588"/>
      <c r="AL271" s="588"/>
      <c r="AM271" s="588"/>
      <c r="AN271" s="588"/>
      <c r="AO271" s="588"/>
      <c r="AP271" s="588"/>
      <c r="AQ271" s="588"/>
      <c r="AR271" s="588"/>
      <c r="AS271" s="588"/>
      <c r="AT271" s="588"/>
      <c r="AU271" s="588"/>
      <c r="AV271" s="588"/>
      <c r="AW271" s="588"/>
      <c r="AX271" s="588"/>
      <c r="AY271" s="588"/>
      <c r="AZ271" s="588"/>
      <c r="BA271" s="588"/>
      <c r="BB271" s="588"/>
    </row>
    <row r="272" spans="1:960" s="589" customFormat="1" ht="22.5" hidden="1" customHeight="1" x14ac:dyDescent="0.25">
      <c r="A272" s="590" t="s">
        <v>236</v>
      </c>
      <c r="B272" s="591"/>
      <c r="C272" s="592">
        <f t="shared" ref="C272:H272" si="98">SUM(C273:C274)</f>
        <v>0</v>
      </c>
      <c r="D272" s="593">
        <f t="shared" si="98"/>
        <v>0</v>
      </c>
      <c r="E272" s="593">
        <f t="shared" si="98"/>
        <v>0</v>
      </c>
      <c r="F272" s="594" t="e">
        <f t="shared" si="96"/>
        <v>#DIV/0!</v>
      </c>
      <c r="G272" s="593">
        <f t="shared" si="98"/>
        <v>0</v>
      </c>
      <c r="H272" s="593">
        <f t="shared" si="98"/>
        <v>0</v>
      </c>
      <c r="I272" s="595" t="e">
        <f t="shared" si="97"/>
        <v>#DIV/0!</v>
      </c>
      <c r="J272" s="31">
        <f t="shared" si="95"/>
        <v>0</v>
      </c>
      <c r="K272" s="24">
        <f t="shared" si="93"/>
        <v>0</v>
      </c>
      <c r="L272" s="585"/>
      <c r="M272" s="24">
        <f t="shared" si="71"/>
        <v>0</v>
      </c>
      <c r="N272" s="586"/>
      <c r="O272" s="587"/>
      <c r="P272" s="587"/>
      <c r="Q272" s="587"/>
      <c r="R272" s="588"/>
      <c r="S272" s="588"/>
      <c r="T272" s="588"/>
      <c r="U272" s="588"/>
      <c r="V272" s="588"/>
      <c r="W272" s="588"/>
      <c r="X272" s="588"/>
      <c r="Y272" s="588"/>
      <c r="Z272" s="588"/>
      <c r="AA272" s="588"/>
      <c r="AB272" s="588"/>
      <c r="AC272" s="588"/>
      <c r="AD272" s="588"/>
      <c r="AE272" s="588"/>
      <c r="AF272" s="588"/>
      <c r="AG272" s="588"/>
      <c r="AH272" s="588"/>
      <c r="AI272" s="588"/>
      <c r="AJ272" s="588"/>
      <c r="AK272" s="588"/>
      <c r="AL272" s="588"/>
      <c r="AM272" s="588"/>
      <c r="AN272" s="588"/>
      <c r="AO272" s="588"/>
      <c r="AP272" s="588"/>
      <c r="AQ272" s="588"/>
      <c r="AR272" s="588"/>
      <c r="AS272" s="588"/>
      <c r="AT272" s="588"/>
      <c r="AU272" s="588"/>
      <c r="AV272" s="588"/>
      <c r="AW272" s="588"/>
      <c r="AX272" s="588"/>
      <c r="AY272" s="588"/>
      <c r="AZ272" s="588"/>
      <c r="BA272" s="588"/>
      <c r="BB272" s="588"/>
    </row>
    <row r="273" spans="1:54" s="589" customFormat="1" ht="45" hidden="1" customHeight="1" x14ac:dyDescent="0.25">
      <c r="A273" s="596" t="s">
        <v>242</v>
      </c>
      <c r="B273" s="534">
        <v>2261000</v>
      </c>
      <c r="C273" s="597"/>
      <c r="D273" s="598">
        <f>H273</f>
        <v>0</v>
      </c>
      <c r="E273" s="598">
        <f>C273-D273</f>
        <v>0</v>
      </c>
      <c r="F273" s="85" t="e">
        <f t="shared" si="96"/>
        <v>#DIV/0!</v>
      </c>
      <c r="G273" s="598"/>
      <c r="H273" s="598"/>
      <c r="I273" s="599" t="e">
        <f t="shared" si="97"/>
        <v>#DIV/0!</v>
      </c>
      <c r="J273" s="31">
        <f t="shared" si="95"/>
        <v>0</v>
      </c>
      <c r="K273" s="24">
        <f t="shared" si="93"/>
        <v>0</v>
      </c>
      <c r="L273" s="585"/>
      <c r="M273" s="24">
        <f t="shared" si="71"/>
        <v>0</v>
      </c>
      <c r="N273" s="586"/>
      <c r="O273" s="587"/>
      <c r="P273" s="587"/>
      <c r="Q273" s="587"/>
      <c r="R273" s="588"/>
      <c r="S273" s="588"/>
      <c r="T273" s="588"/>
      <c r="U273" s="588"/>
      <c r="V273" s="588"/>
      <c r="W273" s="588"/>
      <c r="X273" s="588"/>
      <c r="Y273" s="588"/>
      <c r="Z273" s="588"/>
      <c r="AA273" s="588"/>
      <c r="AB273" s="588"/>
      <c r="AC273" s="588"/>
      <c r="AD273" s="588"/>
      <c r="AE273" s="588"/>
      <c r="AF273" s="588"/>
      <c r="AG273" s="588"/>
      <c r="AH273" s="588"/>
      <c r="AI273" s="588"/>
      <c r="AJ273" s="588"/>
      <c r="AK273" s="588"/>
      <c r="AL273" s="588"/>
      <c r="AM273" s="588"/>
      <c r="AN273" s="588"/>
      <c r="AO273" s="588"/>
      <c r="AP273" s="588"/>
      <c r="AQ273" s="588"/>
      <c r="AR273" s="588"/>
      <c r="AS273" s="588"/>
      <c r="AT273" s="588"/>
      <c r="AU273" s="588"/>
      <c r="AV273" s="588"/>
      <c r="AW273" s="588"/>
      <c r="AX273" s="588"/>
      <c r="AY273" s="588"/>
      <c r="AZ273" s="588"/>
      <c r="BA273" s="588"/>
      <c r="BB273" s="588"/>
    </row>
    <row r="274" spans="1:54" s="589" customFormat="1" ht="36.75" hidden="1" customHeight="1" x14ac:dyDescent="0.25">
      <c r="A274" s="596" t="s">
        <v>213</v>
      </c>
      <c r="B274" s="534" t="s">
        <v>214</v>
      </c>
      <c r="C274" s="597"/>
      <c r="D274" s="598">
        <f>H274</f>
        <v>0</v>
      </c>
      <c r="E274" s="598">
        <f>C274-D274</f>
        <v>0</v>
      </c>
      <c r="F274" s="85" t="e">
        <f t="shared" si="96"/>
        <v>#DIV/0!</v>
      </c>
      <c r="G274" s="598"/>
      <c r="H274" s="598"/>
      <c r="I274" s="599" t="e">
        <f t="shared" si="97"/>
        <v>#DIV/0!</v>
      </c>
      <c r="J274" s="31">
        <f t="shared" si="95"/>
        <v>0</v>
      </c>
      <c r="K274" s="24">
        <f t="shared" si="93"/>
        <v>0</v>
      </c>
      <c r="L274" s="585"/>
      <c r="M274" s="24">
        <f t="shared" si="71"/>
        <v>0</v>
      </c>
      <c r="N274" s="586"/>
      <c r="O274" s="587"/>
      <c r="P274" s="587"/>
      <c r="Q274" s="587"/>
      <c r="R274" s="588"/>
      <c r="S274" s="588"/>
      <c r="T274" s="588"/>
      <c r="U274" s="588"/>
      <c r="V274" s="588"/>
      <c r="W274" s="588"/>
      <c r="X274" s="588"/>
      <c r="Y274" s="588"/>
      <c r="Z274" s="588"/>
      <c r="AA274" s="588"/>
      <c r="AB274" s="588"/>
      <c r="AC274" s="588"/>
      <c r="AD274" s="588"/>
      <c r="AE274" s="588"/>
      <c r="AF274" s="588"/>
      <c r="AG274" s="588"/>
      <c r="AH274" s="588"/>
      <c r="AI274" s="588"/>
      <c r="AJ274" s="588"/>
      <c r="AK274" s="588"/>
      <c r="AL274" s="588"/>
      <c r="AM274" s="588"/>
      <c r="AN274" s="588"/>
      <c r="AO274" s="588"/>
      <c r="AP274" s="588"/>
      <c r="AQ274" s="588"/>
      <c r="AR274" s="588"/>
      <c r="AS274" s="588"/>
      <c r="AT274" s="588"/>
      <c r="AU274" s="588"/>
      <c r="AV274" s="588"/>
      <c r="AW274" s="588"/>
      <c r="AX274" s="588"/>
      <c r="AY274" s="588"/>
      <c r="AZ274" s="588"/>
      <c r="BA274" s="588"/>
      <c r="BB274" s="588"/>
    </row>
    <row r="275" spans="1:54" s="589" customFormat="1" ht="22.5" hidden="1" customHeight="1" x14ac:dyDescent="0.25">
      <c r="A275" s="579" t="s">
        <v>234</v>
      </c>
      <c r="B275" s="580" t="s">
        <v>164</v>
      </c>
      <c r="C275" s="609">
        <f>C276+C280</f>
        <v>0</v>
      </c>
      <c r="D275" s="610">
        <f>D276+D280</f>
        <v>0</v>
      </c>
      <c r="E275" s="610">
        <f>E276+E280</f>
        <v>0</v>
      </c>
      <c r="F275" s="583" t="e">
        <f t="shared" si="96"/>
        <v>#DIV/0!</v>
      </c>
      <c r="G275" s="610">
        <f>G276+G280</f>
        <v>0</v>
      </c>
      <c r="H275" s="610">
        <f>H276+H280</f>
        <v>0</v>
      </c>
      <c r="I275" s="611" t="e">
        <f t="shared" si="97"/>
        <v>#DIV/0!</v>
      </c>
      <c r="J275" s="31">
        <f t="shared" si="95"/>
        <v>0</v>
      </c>
      <c r="K275" s="24">
        <f t="shared" si="93"/>
        <v>0</v>
      </c>
      <c r="L275" s="585"/>
      <c r="M275" s="24">
        <f t="shared" si="71"/>
        <v>0</v>
      </c>
      <c r="N275" s="586"/>
      <c r="O275" s="587"/>
      <c r="P275" s="587"/>
      <c r="Q275" s="587"/>
      <c r="R275" s="588"/>
      <c r="S275" s="588"/>
      <c r="T275" s="588"/>
      <c r="U275" s="588"/>
      <c r="V275" s="588"/>
      <c r="W275" s="588"/>
      <c r="X275" s="588"/>
      <c r="Y275" s="588"/>
      <c r="Z275" s="588"/>
      <c r="AA275" s="588"/>
      <c r="AB275" s="588"/>
      <c r="AC275" s="588"/>
      <c r="AD275" s="588"/>
      <c r="AE275" s="588"/>
      <c r="AF275" s="588"/>
      <c r="AG275" s="588"/>
      <c r="AH275" s="588"/>
      <c r="AI275" s="588"/>
      <c r="AJ275" s="588"/>
      <c r="AK275" s="588"/>
      <c r="AL275" s="588"/>
      <c r="AM275" s="588"/>
      <c r="AN275" s="588"/>
      <c r="AO275" s="588"/>
      <c r="AP275" s="588"/>
      <c r="AQ275" s="588"/>
      <c r="AR275" s="588"/>
      <c r="AS275" s="588"/>
      <c r="AT275" s="588"/>
      <c r="AU275" s="588"/>
      <c r="AV275" s="588"/>
      <c r="AW275" s="588"/>
      <c r="AX275" s="588"/>
      <c r="AY275" s="588"/>
      <c r="AZ275" s="588"/>
      <c r="BA275" s="588"/>
      <c r="BB275" s="588"/>
    </row>
    <row r="276" spans="1:54" s="589" customFormat="1" ht="24" hidden="1" customHeight="1" x14ac:dyDescent="0.25">
      <c r="A276" s="590" t="s">
        <v>36</v>
      </c>
      <c r="B276" s="591"/>
      <c r="C276" s="592">
        <f>SUM(C277:C279)</f>
        <v>0</v>
      </c>
      <c r="D276" s="593">
        <f>SUM(D277:D279)</f>
        <v>0</v>
      </c>
      <c r="E276" s="593">
        <f>SUM(E277:E279)</f>
        <v>0</v>
      </c>
      <c r="F276" s="594" t="e">
        <f t="shared" si="96"/>
        <v>#DIV/0!</v>
      </c>
      <c r="G276" s="593">
        <f>SUM(G277:G279)</f>
        <v>0</v>
      </c>
      <c r="H276" s="593">
        <f>SUM(H277:H279)</f>
        <v>0</v>
      </c>
      <c r="I276" s="595" t="e">
        <f t="shared" si="97"/>
        <v>#DIV/0!</v>
      </c>
      <c r="J276" s="31">
        <f t="shared" si="95"/>
        <v>0</v>
      </c>
      <c r="K276" s="24">
        <f t="shared" si="93"/>
        <v>0</v>
      </c>
      <c r="L276" s="585"/>
      <c r="M276" s="24">
        <f t="shared" si="71"/>
        <v>0</v>
      </c>
      <c r="N276" s="586"/>
      <c r="O276" s="587"/>
      <c r="P276" s="587"/>
      <c r="Q276" s="587"/>
      <c r="R276" s="588"/>
      <c r="S276" s="588"/>
      <c r="T276" s="588"/>
      <c r="U276" s="588"/>
      <c r="V276" s="588"/>
      <c r="W276" s="588"/>
      <c r="X276" s="588"/>
      <c r="Y276" s="588"/>
      <c r="Z276" s="588"/>
      <c r="AA276" s="588"/>
      <c r="AB276" s="588"/>
      <c r="AC276" s="588"/>
      <c r="AD276" s="588"/>
      <c r="AE276" s="588"/>
      <c r="AF276" s="588"/>
      <c r="AG276" s="588"/>
      <c r="AH276" s="588"/>
      <c r="AI276" s="588"/>
      <c r="AJ276" s="588"/>
      <c r="AK276" s="588"/>
      <c r="AL276" s="588"/>
      <c r="AM276" s="588"/>
      <c r="AN276" s="588"/>
      <c r="AO276" s="588"/>
      <c r="AP276" s="588"/>
      <c r="AQ276" s="588"/>
      <c r="AR276" s="588"/>
      <c r="AS276" s="588"/>
      <c r="AT276" s="588"/>
      <c r="AU276" s="588"/>
      <c r="AV276" s="588"/>
      <c r="AW276" s="588"/>
      <c r="AX276" s="588"/>
      <c r="AY276" s="588"/>
      <c r="AZ276" s="588"/>
      <c r="BA276" s="588"/>
      <c r="BB276" s="588"/>
    </row>
    <row r="277" spans="1:54" s="589" customFormat="1" ht="43.5" hidden="1" customHeight="1" x14ac:dyDescent="0.25">
      <c r="A277" s="606" t="s">
        <v>243</v>
      </c>
      <c r="B277" s="534">
        <v>2260019</v>
      </c>
      <c r="C277" s="597"/>
      <c r="D277" s="612">
        <f>H277</f>
        <v>0</v>
      </c>
      <c r="E277" s="612">
        <f>C277-D277</f>
        <v>0</v>
      </c>
      <c r="F277" s="85" t="e">
        <f t="shared" si="96"/>
        <v>#DIV/0!</v>
      </c>
      <c r="G277" s="612"/>
      <c r="H277" s="612"/>
      <c r="I277" s="613" t="e">
        <f t="shared" si="97"/>
        <v>#DIV/0!</v>
      </c>
      <c r="J277" s="31">
        <f t="shared" si="95"/>
        <v>0</v>
      </c>
      <c r="K277" s="24">
        <f t="shared" si="93"/>
        <v>0</v>
      </c>
      <c r="L277" s="585"/>
      <c r="M277" s="24">
        <f t="shared" si="71"/>
        <v>0</v>
      </c>
      <c r="N277" s="586"/>
      <c r="O277" s="587"/>
      <c r="P277" s="587"/>
      <c r="Q277" s="587"/>
      <c r="R277" s="588"/>
      <c r="S277" s="588"/>
      <c r="T277" s="588"/>
      <c r="U277" s="588"/>
      <c r="V277" s="588"/>
      <c r="W277" s="588"/>
      <c r="X277" s="588"/>
      <c r="Y277" s="588"/>
      <c r="Z277" s="588"/>
      <c r="AA277" s="588"/>
      <c r="AB277" s="588"/>
      <c r="AC277" s="588"/>
      <c r="AD277" s="588"/>
      <c r="AE277" s="588"/>
      <c r="AF277" s="588"/>
      <c r="AG277" s="588"/>
      <c r="AH277" s="588"/>
      <c r="AI277" s="588"/>
      <c r="AJ277" s="588"/>
      <c r="AK277" s="588"/>
      <c r="AL277" s="588"/>
      <c r="AM277" s="588"/>
      <c r="AN277" s="588"/>
      <c r="AO277" s="588"/>
      <c r="AP277" s="588"/>
      <c r="AQ277" s="588"/>
      <c r="AR277" s="588"/>
      <c r="AS277" s="588"/>
      <c r="AT277" s="588"/>
      <c r="AU277" s="588"/>
      <c r="AV277" s="588"/>
      <c r="AW277" s="588"/>
      <c r="AX277" s="588"/>
      <c r="AY277" s="588"/>
      <c r="AZ277" s="588"/>
      <c r="BA277" s="588"/>
      <c r="BB277" s="588"/>
    </row>
    <row r="278" spans="1:54" s="589" customFormat="1" ht="51" hidden="1" customHeight="1" x14ac:dyDescent="0.25">
      <c r="A278" s="596" t="s">
        <v>237</v>
      </c>
      <c r="B278" s="534">
        <v>2260050</v>
      </c>
      <c r="C278" s="597"/>
      <c r="D278" s="612">
        <f>H278</f>
        <v>0</v>
      </c>
      <c r="E278" s="612">
        <f>C278-D278</f>
        <v>0</v>
      </c>
      <c r="F278" s="85" t="e">
        <f t="shared" si="96"/>
        <v>#DIV/0!</v>
      </c>
      <c r="G278" s="612"/>
      <c r="H278" s="612"/>
      <c r="I278" s="613" t="e">
        <f t="shared" si="97"/>
        <v>#DIV/0!</v>
      </c>
      <c r="J278" s="31">
        <f t="shared" si="95"/>
        <v>0</v>
      </c>
      <c r="K278" s="24">
        <f t="shared" si="93"/>
        <v>0</v>
      </c>
      <c r="L278" s="585"/>
      <c r="M278" s="24">
        <f t="shared" si="71"/>
        <v>0</v>
      </c>
      <c r="N278" s="586"/>
      <c r="O278" s="587"/>
      <c r="P278" s="587"/>
      <c r="Q278" s="587"/>
      <c r="R278" s="588"/>
      <c r="S278" s="588"/>
      <c r="T278" s="588"/>
      <c r="U278" s="588"/>
      <c r="V278" s="588"/>
      <c r="W278" s="588"/>
      <c r="X278" s="588"/>
      <c r="Y278" s="588"/>
      <c r="Z278" s="588"/>
      <c r="AA278" s="588"/>
      <c r="AB278" s="588"/>
      <c r="AC278" s="588"/>
      <c r="AD278" s="588"/>
      <c r="AE278" s="588"/>
      <c r="AF278" s="588"/>
      <c r="AG278" s="588"/>
      <c r="AH278" s="588"/>
      <c r="AI278" s="588"/>
      <c r="AJ278" s="588"/>
      <c r="AK278" s="588"/>
      <c r="AL278" s="588"/>
      <c r="AM278" s="588"/>
      <c r="AN278" s="588"/>
      <c r="AO278" s="588"/>
      <c r="AP278" s="588"/>
      <c r="AQ278" s="588"/>
      <c r="AR278" s="588"/>
      <c r="AS278" s="588"/>
      <c r="AT278" s="588"/>
      <c r="AU278" s="588"/>
      <c r="AV278" s="588"/>
      <c r="AW278" s="588"/>
      <c r="AX278" s="588"/>
      <c r="AY278" s="588"/>
      <c r="AZ278" s="588"/>
      <c r="BA278" s="588"/>
      <c r="BB278" s="588"/>
    </row>
    <row r="279" spans="1:54" s="589" customFormat="1" ht="23.25" hidden="1" customHeight="1" x14ac:dyDescent="0.25">
      <c r="A279" s="606" t="s">
        <v>65</v>
      </c>
      <c r="B279" s="534">
        <v>2260382</v>
      </c>
      <c r="C279" s="597"/>
      <c r="D279" s="612">
        <f>H279</f>
        <v>0</v>
      </c>
      <c r="E279" s="612">
        <f>C279-D279</f>
        <v>0</v>
      </c>
      <c r="F279" s="85" t="e">
        <f t="shared" si="96"/>
        <v>#DIV/0!</v>
      </c>
      <c r="G279" s="612"/>
      <c r="H279" s="612"/>
      <c r="I279" s="613" t="e">
        <f t="shared" si="97"/>
        <v>#DIV/0!</v>
      </c>
      <c r="J279" s="31">
        <f t="shared" si="95"/>
        <v>0</v>
      </c>
      <c r="K279" s="24">
        <f t="shared" si="93"/>
        <v>0</v>
      </c>
      <c r="L279" s="585"/>
      <c r="M279" s="24">
        <f t="shared" ref="M279:M341" si="99">K279-L279</f>
        <v>0</v>
      </c>
      <c r="N279" s="586"/>
      <c r="O279" s="587"/>
      <c r="P279" s="587"/>
      <c r="Q279" s="587"/>
      <c r="R279" s="588"/>
      <c r="S279" s="588"/>
      <c r="T279" s="588"/>
      <c r="U279" s="588"/>
      <c r="V279" s="588"/>
      <c r="W279" s="588"/>
      <c r="X279" s="588"/>
      <c r="Y279" s="588"/>
      <c r="Z279" s="588"/>
      <c r="AA279" s="588"/>
      <c r="AB279" s="588"/>
      <c r="AC279" s="588"/>
      <c r="AD279" s="588"/>
      <c r="AE279" s="588"/>
      <c r="AF279" s="588"/>
      <c r="AG279" s="588"/>
      <c r="AH279" s="588"/>
      <c r="AI279" s="588"/>
      <c r="AJ279" s="588"/>
      <c r="AK279" s="588"/>
      <c r="AL279" s="588"/>
      <c r="AM279" s="588"/>
      <c r="AN279" s="588"/>
      <c r="AO279" s="588"/>
      <c r="AP279" s="588"/>
      <c r="AQ279" s="588"/>
      <c r="AR279" s="588"/>
      <c r="AS279" s="588"/>
      <c r="AT279" s="588"/>
      <c r="AU279" s="588"/>
      <c r="AV279" s="588"/>
      <c r="AW279" s="588"/>
      <c r="AX279" s="588"/>
      <c r="AY279" s="588"/>
      <c r="AZ279" s="588"/>
      <c r="BA279" s="588"/>
      <c r="BB279" s="588"/>
    </row>
    <row r="280" spans="1:54" s="589" customFormat="1" ht="29.25" hidden="1" customHeight="1" x14ac:dyDescent="0.25">
      <c r="A280" s="614" t="s">
        <v>244</v>
      </c>
      <c r="B280" s="591"/>
      <c r="C280" s="615">
        <f>C281</f>
        <v>0</v>
      </c>
      <c r="D280" s="616">
        <f>D281</f>
        <v>0</v>
      </c>
      <c r="E280" s="616">
        <f>E281</f>
        <v>0</v>
      </c>
      <c r="F280" s="594" t="e">
        <f t="shared" si="96"/>
        <v>#DIV/0!</v>
      </c>
      <c r="G280" s="616">
        <f>G281</f>
        <v>0</v>
      </c>
      <c r="H280" s="616">
        <f>H281</f>
        <v>0</v>
      </c>
      <c r="I280" s="617" t="e">
        <f t="shared" si="97"/>
        <v>#DIV/0!</v>
      </c>
      <c r="J280" s="31">
        <f t="shared" si="95"/>
        <v>0</v>
      </c>
      <c r="K280" s="24">
        <f t="shared" si="93"/>
        <v>0</v>
      </c>
      <c r="L280" s="585"/>
      <c r="M280" s="24">
        <f t="shared" si="99"/>
        <v>0</v>
      </c>
      <c r="N280" s="586"/>
      <c r="O280" s="587"/>
      <c r="P280" s="587"/>
      <c r="Q280" s="587"/>
      <c r="R280" s="588"/>
      <c r="S280" s="588"/>
      <c r="T280" s="588"/>
      <c r="U280" s="588"/>
      <c r="V280" s="588"/>
      <c r="W280" s="588"/>
      <c r="X280" s="588"/>
      <c r="Y280" s="588"/>
      <c r="Z280" s="588"/>
      <c r="AA280" s="588"/>
      <c r="AB280" s="588"/>
      <c r="AC280" s="588"/>
      <c r="AD280" s="588"/>
      <c r="AE280" s="588"/>
      <c r="AF280" s="588"/>
      <c r="AG280" s="588"/>
      <c r="AH280" s="588"/>
      <c r="AI280" s="588"/>
      <c r="AJ280" s="588"/>
      <c r="AK280" s="588"/>
      <c r="AL280" s="588"/>
      <c r="AM280" s="588"/>
      <c r="AN280" s="588"/>
      <c r="AO280" s="588"/>
      <c r="AP280" s="588"/>
      <c r="AQ280" s="588"/>
      <c r="AR280" s="588"/>
      <c r="AS280" s="588"/>
      <c r="AT280" s="588"/>
      <c r="AU280" s="588"/>
      <c r="AV280" s="588"/>
      <c r="AW280" s="588"/>
      <c r="AX280" s="588"/>
      <c r="AY280" s="588"/>
      <c r="AZ280" s="588"/>
      <c r="BA280" s="588"/>
      <c r="BB280" s="588"/>
    </row>
    <row r="281" spans="1:54" s="589" customFormat="1" ht="29.25" hidden="1" customHeight="1" x14ac:dyDescent="0.25">
      <c r="A281" s="618" t="s">
        <v>216</v>
      </c>
      <c r="B281" s="534">
        <v>3100267</v>
      </c>
      <c r="C281" s="597"/>
      <c r="D281" s="598">
        <f>H281</f>
        <v>0</v>
      </c>
      <c r="E281" s="598">
        <f>C281-D281</f>
        <v>0</v>
      </c>
      <c r="F281" s="85" t="e">
        <f t="shared" si="96"/>
        <v>#DIV/0!</v>
      </c>
      <c r="G281" s="598"/>
      <c r="H281" s="598"/>
      <c r="I281" s="599" t="e">
        <f t="shared" si="97"/>
        <v>#DIV/0!</v>
      </c>
      <c r="J281" s="31">
        <f t="shared" si="95"/>
        <v>0</v>
      </c>
      <c r="K281" s="24">
        <f t="shared" si="93"/>
        <v>0</v>
      </c>
      <c r="L281" s="585"/>
      <c r="M281" s="24">
        <f t="shared" si="99"/>
        <v>0</v>
      </c>
      <c r="N281" s="586"/>
      <c r="O281" s="587"/>
      <c r="P281" s="587"/>
      <c r="Q281" s="587"/>
      <c r="R281" s="588"/>
      <c r="S281" s="588"/>
      <c r="T281" s="588"/>
      <c r="U281" s="588"/>
      <c r="V281" s="588"/>
      <c r="W281" s="588"/>
      <c r="X281" s="588"/>
      <c r="Y281" s="588"/>
      <c r="Z281" s="588"/>
      <c r="AA281" s="588"/>
      <c r="AB281" s="588"/>
      <c r="AC281" s="588"/>
      <c r="AD281" s="588"/>
      <c r="AE281" s="588"/>
      <c r="AF281" s="588"/>
      <c r="AG281" s="588"/>
      <c r="AH281" s="588"/>
      <c r="AI281" s="588"/>
      <c r="AJ281" s="588"/>
      <c r="AK281" s="588"/>
      <c r="AL281" s="588"/>
      <c r="AM281" s="588"/>
      <c r="AN281" s="588"/>
      <c r="AO281" s="588"/>
      <c r="AP281" s="588"/>
      <c r="AQ281" s="588"/>
      <c r="AR281" s="588"/>
      <c r="AS281" s="588"/>
      <c r="AT281" s="588"/>
      <c r="AU281" s="588"/>
      <c r="AV281" s="588"/>
      <c r="AW281" s="588"/>
      <c r="AX281" s="588"/>
      <c r="AY281" s="588"/>
      <c r="AZ281" s="588"/>
      <c r="BA281" s="588"/>
      <c r="BB281" s="588"/>
    </row>
    <row r="282" spans="1:54" s="589" customFormat="1" ht="24.75" hidden="1" customHeight="1" x14ac:dyDescent="0.25">
      <c r="A282" s="579" t="s">
        <v>245</v>
      </c>
      <c r="B282" s="580" t="s">
        <v>175</v>
      </c>
      <c r="C282" s="604">
        <f t="shared" ref="C282:H282" si="100">C283+C287</f>
        <v>0</v>
      </c>
      <c r="D282" s="582">
        <f t="shared" si="100"/>
        <v>0</v>
      </c>
      <c r="E282" s="582">
        <f t="shared" si="100"/>
        <v>0</v>
      </c>
      <c r="F282" s="583" t="e">
        <f t="shared" si="96"/>
        <v>#DIV/0!</v>
      </c>
      <c r="G282" s="582">
        <f t="shared" si="100"/>
        <v>0</v>
      </c>
      <c r="H282" s="582">
        <f t="shared" si="100"/>
        <v>0</v>
      </c>
      <c r="I282" s="584" t="e">
        <f t="shared" si="97"/>
        <v>#DIV/0!</v>
      </c>
      <c r="J282" s="31">
        <f t="shared" si="95"/>
        <v>0</v>
      </c>
      <c r="K282" s="24">
        <f t="shared" si="93"/>
        <v>0</v>
      </c>
      <c r="L282" s="619"/>
      <c r="M282" s="24">
        <f t="shared" si="99"/>
        <v>0</v>
      </c>
      <c r="N282" s="620"/>
      <c r="O282" s="587"/>
      <c r="P282" s="587"/>
      <c r="Q282" s="587"/>
      <c r="R282" s="588"/>
      <c r="S282" s="588"/>
      <c r="T282" s="588"/>
      <c r="U282" s="588"/>
      <c r="V282" s="588"/>
      <c r="W282" s="588"/>
      <c r="X282" s="588"/>
      <c r="Y282" s="588"/>
      <c r="Z282" s="588"/>
      <c r="AA282" s="588"/>
      <c r="AB282" s="588"/>
      <c r="AC282" s="588"/>
      <c r="AD282" s="588"/>
      <c r="AE282" s="588"/>
      <c r="AF282" s="588"/>
      <c r="AG282" s="588"/>
      <c r="AH282" s="588"/>
      <c r="AI282" s="588"/>
      <c r="AJ282" s="588"/>
      <c r="AK282" s="588"/>
      <c r="AL282" s="588"/>
      <c r="AM282" s="588"/>
      <c r="AN282" s="588"/>
      <c r="AO282" s="588"/>
      <c r="AP282" s="588"/>
      <c r="AQ282" s="588"/>
      <c r="AR282" s="588"/>
      <c r="AS282" s="588"/>
      <c r="AT282" s="588"/>
      <c r="AU282" s="588"/>
      <c r="AV282" s="588"/>
      <c r="AW282" s="588"/>
      <c r="AX282" s="588"/>
      <c r="AY282" s="588"/>
      <c r="AZ282" s="588"/>
      <c r="BA282" s="588"/>
      <c r="BB282" s="588"/>
    </row>
    <row r="283" spans="1:54" s="589" customFormat="1" ht="24.75" hidden="1" customHeight="1" x14ac:dyDescent="0.25">
      <c r="A283" s="590" t="s">
        <v>36</v>
      </c>
      <c r="B283" s="591"/>
      <c r="C283" s="621">
        <f>SUM(C284:C286)</f>
        <v>0</v>
      </c>
      <c r="D283" s="616">
        <f>SUM(D284:D286)</f>
        <v>0</v>
      </c>
      <c r="E283" s="616">
        <f>SUM(E284:E286)</f>
        <v>0</v>
      </c>
      <c r="F283" s="594" t="e">
        <f t="shared" si="96"/>
        <v>#DIV/0!</v>
      </c>
      <c r="G283" s="616">
        <f>SUM(G284:G286)</f>
        <v>0</v>
      </c>
      <c r="H283" s="616">
        <f>SUM(H284:H286)</f>
        <v>0</v>
      </c>
      <c r="I283" s="617" t="e">
        <f t="shared" si="97"/>
        <v>#DIV/0!</v>
      </c>
      <c r="J283" s="31">
        <f t="shared" si="95"/>
        <v>0</v>
      </c>
      <c r="K283" s="24">
        <f t="shared" si="93"/>
        <v>0</v>
      </c>
      <c r="L283" s="585"/>
      <c r="M283" s="24">
        <f t="shared" si="99"/>
        <v>0</v>
      </c>
      <c r="N283" s="586"/>
      <c r="O283" s="587"/>
      <c r="P283" s="587"/>
      <c r="Q283" s="587"/>
      <c r="R283" s="588"/>
      <c r="S283" s="588"/>
      <c r="T283" s="588"/>
      <c r="U283" s="588"/>
      <c r="V283" s="588"/>
      <c r="W283" s="588"/>
      <c r="X283" s="588"/>
      <c r="Y283" s="588"/>
      <c r="Z283" s="588"/>
      <c r="AA283" s="588"/>
      <c r="AB283" s="588"/>
      <c r="AC283" s="588"/>
      <c r="AD283" s="588"/>
      <c r="AE283" s="588"/>
      <c r="AF283" s="588"/>
      <c r="AG283" s="588"/>
      <c r="AH283" s="588"/>
      <c r="AI283" s="588"/>
      <c r="AJ283" s="588"/>
      <c r="AK283" s="588"/>
      <c r="AL283" s="588"/>
      <c r="AM283" s="588"/>
      <c r="AN283" s="588"/>
      <c r="AO283" s="588"/>
      <c r="AP283" s="588"/>
      <c r="AQ283" s="588"/>
      <c r="AR283" s="588"/>
      <c r="AS283" s="588"/>
      <c r="AT283" s="588"/>
      <c r="AU283" s="588"/>
      <c r="AV283" s="588"/>
      <c r="AW283" s="588"/>
      <c r="AX283" s="588"/>
      <c r="AY283" s="588"/>
      <c r="AZ283" s="588"/>
      <c r="BA283" s="588"/>
      <c r="BB283" s="588"/>
    </row>
    <row r="284" spans="1:54" s="589" customFormat="1" ht="38.25" hidden="1" customHeight="1" x14ac:dyDescent="0.25">
      <c r="A284" s="606" t="s">
        <v>243</v>
      </c>
      <c r="B284" s="534">
        <v>2260019</v>
      </c>
      <c r="C284" s="597"/>
      <c r="D284" s="607">
        <f>H284</f>
        <v>0</v>
      </c>
      <c r="E284" s="607">
        <f>C284-D284</f>
        <v>0</v>
      </c>
      <c r="F284" s="85" t="e">
        <f t="shared" si="96"/>
        <v>#DIV/0!</v>
      </c>
      <c r="G284" s="607"/>
      <c r="H284" s="607"/>
      <c r="I284" s="608" t="e">
        <f t="shared" si="97"/>
        <v>#DIV/0!</v>
      </c>
      <c r="J284" s="31">
        <f t="shared" si="95"/>
        <v>0</v>
      </c>
      <c r="K284" s="24">
        <f t="shared" si="93"/>
        <v>0</v>
      </c>
      <c r="L284" s="585"/>
      <c r="M284" s="24">
        <f t="shared" si="99"/>
        <v>0</v>
      </c>
      <c r="N284" s="586"/>
      <c r="O284" s="587"/>
      <c r="P284" s="587"/>
      <c r="Q284" s="587"/>
      <c r="R284" s="588"/>
      <c r="S284" s="588"/>
      <c r="T284" s="588"/>
      <c r="U284" s="588"/>
      <c r="V284" s="588"/>
      <c r="W284" s="588"/>
      <c r="X284" s="588"/>
      <c r="Y284" s="588"/>
      <c r="Z284" s="588"/>
      <c r="AA284" s="588"/>
      <c r="AB284" s="588"/>
      <c r="AC284" s="588"/>
      <c r="AD284" s="588"/>
      <c r="AE284" s="588"/>
      <c r="AF284" s="588"/>
      <c r="AG284" s="588"/>
      <c r="AH284" s="588"/>
      <c r="AI284" s="588"/>
      <c r="AJ284" s="588"/>
      <c r="AK284" s="588"/>
      <c r="AL284" s="588"/>
      <c r="AM284" s="588"/>
      <c r="AN284" s="588"/>
      <c r="AO284" s="588"/>
      <c r="AP284" s="588"/>
      <c r="AQ284" s="588"/>
      <c r="AR284" s="588"/>
      <c r="AS284" s="588"/>
      <c r="AT284" s="588"/>
      <c r="AU284" s="588"/>
      <c r="AV284" s="588"/>
      <c r="AW284" s="588"/>
      <c r="AX284" s="588"/>
      <c r="AY284" s="588"/>
      <c r="AZ284" s="588"/>
      <c r="BA284" s="588"/>
      <c r="BB284" s="588"/>
    </row>
    <row r="285" spans="1:54" s="589" customFormat="1" ht="62.25" hidden="1" customHeight="1" x14ac:dyDescent="0.25">
      <c r="A285" s="596" t="s">
        <v>237</v>
      </c>
      <c r="B285" s="534">
        <v>2260050</v>
      </c>
      <c r="C285" s="597"/>
      <c r="D285" s="612">
        <f>H285</f>
        <v>0</v>
      </c>
      <c r="E285" s="612">
        <f>C285-D285</f>
        <v>0</v>
      </c>
      <c r="F285" s="85" t="e">
        <f t="shared" si="96"/>
        <v>#DIV/0!</v>
      </c>
      <c r="G285" s="612"/>
      <c r="H285" s="612"/>
      <c r="I285" s="613" t="e">
        <f t="shared" si="97"/>
        <v>#DIV/0!</v>
      </c>
      <c r="J285" s="31">
        <f t="shared" si="95"/>
        <v>0</v>
      </c>
      <c r="K285" s="24">
        <f t="shared" si="93"/>
        <v>0</v>
      </c>
      <c r="L285" s="585"/>
      <c r="M285" s="24">
        <f t="shared" si="99"/>
        <v>0</v>
      </c>
      <c r="N285" s="586"/>
      <c r="O285" s="587"/>
      <c r="P285" s="587"/>
      <c r="Q285" s="587"/>
      <c r="R285" s="588"/>
      <c r="S285" s="588"/>
      <c r="T285" s="588"/>
      <c r="U285" s="588"/>
      <c r="V285" s="588"/>
      <c r="W285" s="588"/>
      <c r="X285" s="588"/>
      <c r="Y285" s="588"/>
      <c r="Z285" s="588"/>
      <c r="AA285" s="588"/>
      <c r="AB285" s="588"/>
      <c r="AC285" s="588"/>
      <c r="AD285" s="588"/>
      <c r="AE285" s="588"/>
      <c r="AF285" s="588"/>
      <c r="AG285" s="588"/>
      <c r="AH285" s="588"/>
      <c r="AI285" s="588"/>
      <c r="AJ285" s="588"/>
      <c r="AK285" s="588"/>
      <c r="AL285" s="588"/>
      <c r="AM285" s="588"/>
      <c r="AN285" s="588"/>
      <c r="AO285" s="588"/>
      <c r="AP285" s="588"/>
      <c r="AQ285" s="588"/>
      <c r="AR285" s="588"/>
      <c r="AS285" s="588"/>
      <c r="AT285" s="588"/>
      <c r="AU285" s="588"/>
      <c r="AV285" s="588"/>
      <c r="AW285" s="588"/>
      <c r="AX285" s="588"/>
      <c r="AY285" s="588"/>
      <c r="AZ285" s="588"/>
      <c r="BA285" s="588"/>
      <c r="BB285" s="588"/>
    </row>
    <row r="286" spans="1:54" s="589" customFormat="1" ht="36.75" hidden="1" customHeight="1" x14ac:dyDescent="0.25">
      <c r="A286" s="606" t="s">
        <v>65</v>
      </c>
      <c r="B286" s="534">
        <v>2260382</v>
      </c>
      <c r="C286" s="597"/>
      <c r="D286" s="612">
        <f>H286</f>
        <v>0</v>
      </c>
      <c r="E286" s="612">
        <f>C286-D286</f>
        <v>0</v>
      </c>
      <c r="F286" s="85" t="e">
        <f t="shared" si="96"/>
        <v>#DIV/0!</v>
      </c>
      <c r="G286" s="612"/>
      <c r="H286" s="612"/>
      <c r="I286" s="613" t="e">
        <f t="shared" si="97"/>
        <v>#DIV/0!</v>
      </c>
      <c r="J286" s="31">
        <f t="shared" si="95"/>
        <v>0</v>
      </c>
      <c r="K286" s="24">
        <f t="shared" si="93"/>
        <v>0</v>
      </c>
      <c r="L286" s="585"/>
      <c r="M286" s="24">
        <f t="shared" si="99"/>
        <v>0</v>
      </c>
      <c r="N286" s="586"/>
      <c r="O286" s="587"/>
      <c r="P286" s="587"/>
      <c r="Q286" s="587"/>
      <c r="R286" s="588"/>
      <c r="S286" s="588"/>
      <c r="T286" s="588"/>
      <c r="U286" s="588"/>
      <c r="V286" s="588"/>
      <c r="W286" s="588"/>
      <c r="X286" s="588"/>
      <c r="Y286" s="588"/>
      <c r="Z286" s="588"/>
      <c r="AA286" s="588"/>
      <c r="AB286" s="588"/>
      <c r="AC286" s="588"/>
      <c r="AD286" s="588"/>
      <c r="AE286" s="588"/>
      <c r="AF286" s="588"/>
      <c r="AG286" s="588"/>
      <c r="AH286" s="588"/>
      <c r="AI286" s="588"/>
      <c r="AJ286" s="588"/>
      <c r="AK286" s="588"/>
      <c r="AL286" s="588"/>
      <c r="AM286" s="588"/>
      <c r="AN286" s="588"/>
      <c r="AO286" s="588"/>
      <c r="AP286" s="588"/>
      <c r="AQ286" s="588"/>
      <c r="AR286" s="588"/>
      <c r="AS286" s="588"/>
      <c r="AT286" s="588"/>
      <c r="AU286" s="588"/>
      <c r="AV286" s="588"/>
      <c r="AW286" s="588"/>
      <c r="AX286" s="588"/>
      <c r="AY286" s="588"/>
      <c r="AZ286" s="588"/>
      <c r="BA286" s="588"/>
      <c r="BB286" s="588"/>
    </row>
    <row r="287" spans="1:54" s="589" customFormat="1" ht="15.75" hidden="1" customHeight="1" x14ac:dyDescent="0.25">
      <c r="A287" s="614" t="s">
        <v>244</v>
      </c>
      <c r="B287" s="591"/>
      <c r="C287" s="622">
        <f t="shared" ref="C287:H287" si="101">C288</f>
        <v>0</v>
      </c>
      <c r="D287" s="623">
        <f t="shared" si="101"/>
        <v>0</v>
      </c>
      <c r="E287" s="623">
        <f t="shared" si="101"/>
        <v>0</v>
      </c>
      <c r="F287" s="594" t="e">
        <f t="shared" si="96"/>
        <v>#DIV/0!</v>
      </c>
      <c r="G287" s="623"/>
      <c r="H287" s="623">
        <f t="shared" si="101"/>
        <v>0</v>
      </c>
      <c r="I287" s="624" t="e">
        <f t="shared" si="97"/>
        <v>#DIV/0!</v>
      </c>
      <c r="J287" s="31">
        <f t="shared" si="95"/>
        <v>0</v>
      </c>
      <c r="K287" s="24">
        <f t="shared" si="93"/>
        <v>0</v>
      </c>
      <c r="L287" s="585"/>
      <c r="M287" s="24">
        <f t="shared" si="99"/>
        <v>0</v>
      </c>
      <c r="N287" s="586"/>
      <c r="O287" s="587"/>
      <c r="P287" s="587"/>
      <c r="Q287" s="587"/>
      <c r="R287" s="588"/>
      <c r="S287" s="588"/>
      <c r="T287" s="588"/>
      <c r="U287" s="588"/>
      <c r="V287" s="588"/>
      <c r="W287" s="588"/>
      <c r="X287" s="588"/>
      <c r="Y287" s="588"/>
      <c r="Z287" s="588"/>
      <c r="AA287" s="588"/>
      <c r="AB287" s="588"/>
      <c r="AC287" s="588"/>
      <c r="AD287" s="588"/>
      <c r="AE287" s="588"/>
      <c r="AF287" s="588"/>
      <c r="AG287" s="588"/>
      <c r="AH287" s="588"/>
      <c r="AI287" s="588"/>
      <c r="AJ287" s="588"/>
      <c r="AK287" s="588"/>
      <c r="AL287" s="588"/>
      <c r="AM287" s="588"/>
      <c r="AN287" s="588"/>
      <c r="AO287" s="588"/>
      <c r="AP287" s="588"/>
      <c r="AQ287" s="588"/>
      <c r="AR287" s="588"/>
      <c r="AS287" s="588"/>
      <c r="AT287" s="588"/>
      <c r="AU287" s="588"/>
      <c r="AV287" s="588"/>
      <c r="AW287" s="588"/>
      <c r="AX287" s="588"/>
      <c r="AY287" s="588"/>
      <c r="AZ287" s="588"/>
      <c r="BA287" s="588"/>
      <c r="BB287" s="588"/>
    </row>
    <row r="288" spans="1:54" s="589" customFormat="1" ht="27.75" hidden="1" customHeight="1" x14ac:dyDescent="0.25">
      <c r="A288" s="618" t="s">
        <v>216</v>
      </c>
      <c r="B288" s="625">
        <v>3100267</v>
      </c>
      <c r="C288" s="597"/>
      <c r="D288" s="612">
        <f>H288</f>
        <v>0</v>
      </c>
      <c r="E288" s="612">
        <f>C288-D288</f>
        <v>0</v>
      </c>
      <c r="F288" s="85" t="e">
        <f t="shared" si="96"/>
        <v>#DIV/0!</v>
      </c>
      <c r="G288" s="612"/>
      <c r="H288" s="612"/>
      <c r="I288" s="613" t="e">
        <f t="shared" si="97"/>
        <v>#DIV/0!</v>
      </c>
      <c r="J288" s="31">
        <f t="shared" si="95"/>
        <v>0</v>
      </c>
      <c r="K288" s="24">
        <f t="shared" si="93"/>
        <v>0</v>
      </c>
      <c r="L288" s="585"/>
      <c r="M288" s="24">
        <f t="shared" si="99"/>
        <v>0</v>
      </c>
      <c r="N288" s="586"/>
      <c r="O288" s="587"/>
      <c r="P288" s="587"/>
      <c r="Q288" s="587"/>
      <c r="R288" s="588"/>
      <c r="S288" s="588"/>
      <c r="T288" s="588"/>
      <c r="U288" s="588"/>
      <c r="V288" s="588"/>
      <c r="W288" s="588"/>
      <c r="X288" s="588"/>
      <c r="Y288" s="588"/>
      <c r="Z288" s="588"/>
      <c r="AA288" s="588"/>
      <c r="AB288" s="588"/>
      <c r="AC288" s="588"/>
      <c r="AD288" s="588"/>
      <c r="AE288" s="588"/>
      <c r="AF288" s="588"/>
      <c r="AG288" s="588"/>
      <c r="AH288" s="588"/>
      <c r="AI288" s="588"/>
      <c r="AJ288" s="588"/>
      <c r="AK288" s="588"/>
      <c r="AL288" s="588"/>
      <c r="AM288" s="588"/>
      <c r="AN288" s="588"/>
      <c r="AO288" s="588"/>
      <c r="AP288" s="588"/>
      <c r="AQ288" s="588"/>
      <c r="AR288" s="588"/>
      <c r="AS288" s="588"/>
      <c r="AT288" s="588"/>
      <c r="AU288" s="588"/>
      <c r="AV288" s="588"/>
      <c r="AW288" s="588"/>
      <c r="AX288" s="588"/>
      <c r="AY288" s="588"/>
      <c r="AZ288" s="588"/>
      <c r="BA288" s="588"/>
      <c r="BB288" s="588"/>
    </row>
    <row r="289" spans="1:961" s="578" customFormat="1" ht="36.75" hidden="1" customHeight="1" x14ac:dyDescent="0.25">
      <c r="A289" s="626" t="s">
        <v>246</v>
      </c>
      <c r="B289" s="627"/>
      <c r="C289" s="628"/>
      <c r="D289" s="629">
        <f>C263+C267</f>
        <v>0</v>
      </c>
      <c r="E289" s="630">
        <f>D263+D267</f>
        <v>0</v>
      </c>
      <c r="F289" s="631" t="e">
        <f>D289/C289*100</f>
        <v>#DIV/0!</v>
      </c>
      <c r="G289" s="630" t="e">
        <f>F263+F267</f>
        <v>#DIV/0!</v>
      </c>
      <c r="H289" s="630">
        <f>G263+G267</f>
        <v>0</v>
      </c>
      <c r="I289" s="632" t="e">
        <f t="shared" si="97"/>
        <v>#DIV/0!</v>
      </c>
      <c r="J289" s="31" t="e">
        <f t="shared" si="95"/>
        <v>#DIV/0!</v>
      </c>
      <c r="K289" s="24">
        <f t="shared" si="93"/>
        <v>0</v>
      </c>
      <c r="L289" s="574"/>
      <c r="M289" s="24">
        <f t="shared" si="99"/>
        <v>0</v>
      </c>
      <c r="N289" s="575"/>
      <c r="O289" s="576"/>
      <c r="P289" s="576"/>
      <c r="Q289" s="576"/>
      <c r="R289" s="577"/>
      <c r="S289" s="577"/>
      <c r="T289" s="577"/>
      <c r="U289" s="577"/>
      <c r="V289" s="577"/>
      <c r="W289" s="577"/>
      <c r="X289" s="577"/>
      <c r="Y289" s="577"/>
      <c r="Z289" s="577"/>
      <c r="AA289" s="577"/>
      <c r="AB289" s="577"/>
      <c r="AC289" s="577"/>
      <c r="AD289" s="577"/>
      <c r="AE289" s="577"/>
      <c r="AF289" s="577"/>
      <c r="AG289" s="577"/>
      <c r="AH289" s="577"/>
      <c r="AI289" s="577"/>
      <c r="AJ289" s="577"/>
      <c r="AK289" s="577"/>
      <c r="AL289" s="577"/>
      <c r="AM289" s="577"/>
      <c r="AN289" s="577"/>
      <c r="AO289" s="577"/>
      <c r="AP289" s="577"/>
      <c r="AQ289" s="577"/>
      <c r="AR289" s="577"/>
      <c r="AS289" s="577"/>
      <c r="AT289" s="577"/>
      <c r="AU289" s="577"/>
      <c r="AV289" s="577"/>
      <c r="AW289" s="577"/>
      <c r="AX289" s="577"/>
      <c r="AY289" s="577"/>
      <c r="AZ289" s="577"/>
      <c r="BA289" s="577"/>
      <c r="BB289" s="577"/>
    </row>
    <row r="290" spans="1:961" s="641" customFormat="1" ht="36.75" hidden="1" customHeight="1" x14ac:dyDescent="0.25">
      <c r="A290" s="633"/>
      <c r="B290" s="634"/>
      <c r="C290" s="634"/>
      <c r="D290" s="635"/>
      <c r="E290" s="636"/>
      <c r="F290" s="636"/>
      <c r="G290" s="636"/>
      <c r="H290" s="636"/>
      <c r="I290" s="637"/>
      <c r="J290" s="638"/>
      <c r="K290" s="638"/>
      <c r="L290" s="639"/>
      <c r="M290" s="639"/>
      <c r="N290" s="639"/>
      <c r="O290" s="640"/>
      <c r="P290" s="640"/>
      <c r="Q290" s="640"/>
    </row>
    <row r="291" spans="1:961" s="646" customFormat="1" ht="24" hidden="1" customHeight="1" x14ac:dyDescent="0.25">
      <c r="A291" s="642"/>
      <c r="B291" s="643" t="s">
        <v>247</v>
      </c>
      <c r="C291" s="644"/>
      <c r="D291" s="642"/>
      <c r="E291" s="642"/>
      <c r="F291" s="642"/>
      <c r="G291" s="642"/>
      <c r="H291" s="642"/>
      <c r="I291" s="645"/>
      <c r="J291" s="3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AJY291" s="647"/>
    </row>
    <row r="292" spans="1:961" s="646" customFormat="1" ht="24" hidden="1" customHeight="1" x14ac:dyDescent="0.25">
      <c r="A292" s="648" t="s">
        <v>248</v>
      </c>
      <c r="B292" s="649" t="s">
        <v>249</v>
      </c>
      <c r="C292" s="650" t="s">
        <v>250</v>
      </c>
      <c r="D292" s="648" t="s">
        <v>249</v>
      </c>
      <c r="E292" s="650" t="s">
        <v>251</v>
      </c>
      <c r="F292" s="648" t="s">
        <v>249</v>
      </c>
      <c r="G292" s="650" t="s">
        <v>252</v>
      </c>
      <c r="H292" s="648" t="s">
        <v>249</v>
      </c>
      <c r="I292" s="645"/>
      <c r="J292" s="3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AJY292" s="647"/>
    </row>
    <row r="293" spans="1:961" s="658" customFormat="1" ht="24" hidden="1" customHeight="1" x14ac:dyDescent="0.25">
      <c r="A293" s="651">
        <v>211</v>
      </c>
      <c r="B293" s="652">
        <f>C68+C71</f>
        <v>2169405.36</v>
      </c>
      <c r="C293" s="653">
        <v>211</v>
      </c>
      <c r="D293" s="654">
        <f>C20</f>
        <v>29510010</v>
      </c>
      <c r="E293" s="653">
        <v>211</v>
      </c>
      <c r="F293" s="651"/>
      <c r="G293" s="653">
        <v>211</v>
      </c>
      <c r="H293" s="655">
        <f>B293+D293+F293</f>
        <v>31679415.359999999</v>
      </c>
      <c r="I293" s="656"/>
      <c r="J293" s="42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657"/>
      <c r="Y293" s="657"/>
      <c r="Z293" s="657"/>
      <c r="AA293" s="657"/>
      <c r="AB293" s="657"/>
      <c r="AC293" s="657"/>
      <c r="AD293" s="657"/>
      <c r="AE293" s="657"/>
      <c r="AF293" s="657"/>
      <c r="AG293" s="657"/>
      <c r="AH293" s="657"/>
      <c r="AI293" s="657"/>
      <c r="AJ293" s="657"/>
      <c r="AK293" s="657"/>
      <c r="AL293" s="657"/>
      <c r="AM293" s="657"/>
      <c r="AN293" s="657"/>
      <c r="AO293" s="657"/>
      <c r="AP293" s="657"/>
      <c r="AQ293" s="657"/>
      <c r="AR293" s="657"/>
      <c r="AS293" s="657"/>
      <c r="AT293" s="657"/>
      <c r="AU293" s="657"/>
      <c r="AV293" s="657"/>
      <c r="AW293" s="657"/>
      <c r="AX293" s="657"/>
      <c r="AY293" s="657"/>
      <c r="AZ293" s="657"/>
      <c r="BA293" s="657"/>
      <c r="BB293" s="657"/>
      <c r="AJY293" s="659"/>
    </row>
    <row r="294" spans="1:961" s="658" customFormat="1" ht="24" hidden="1" customHeight="1" x14ac:dyDescent="0.25">
      <c r="A294" s="651">
        <v>213</v>
      </c>
      <c r="B294" s="652">
        <f>C69+C72</f>
        <v>655160.47</v>
      </c>
      <c r="C294" s="653">
        <v>213</v>
      </c>
      <c r="D294" s="654">
        <f>C21</f>
        <v>8912023</v>
      </c>
      <c r="E294" s="653">
        <v>213</v>
      </c>
      <c r="F294" s="651"/>
      <c r="G294" s="653">
        <v>213</v>
      </c>
      <c r="H294" s="655">
        <f t="shared" ref="H294:H333" si="102">B294+D294+F294</f>
        <v>9567183.4700000007</v>
      </c>
      <c r="I294" s="656"/>
      <c r="J294" s="42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657"/>
      <c r="Y294" s="657"/>
      <c r="Z294" s="657"/>
      <c r="AA294" s="657"/>
      <c r="AB294" s="657"/>
      <c r="AC294" s="657"/>
      <c r="AD294" s="657"/>
      <c r="AE294" s="657"/>
      <c r="AF294" s="657"/>
      <c r="AG294" s="657"/>
      <c r="AH294" s="657"/>
      <c r="AI294" s="657"/>
      <c r="AJ294" s="657"/>
      <c r="AK294" s="657"/>
      <c r="AL294" s="657"/>
      <c r="AM294" s="657"/>
      <c r="AN294" s="657"/>
      <c r="AO294" s="657"/>
      <c r="AP294" s="657"/>
      <c r="AQ294" s="657"/>
      <c r="AR294" s="657"/>
      <c r="AS294" s="657"/>
      <c r="AT294" s="657"/>
      <c r="AU294" s="657"/>
      <c r="AV294" s="657"/>
      <c r="AW294" s="657"/>
      <c r="AX294" s="657"/>
      <c r="AY294" s="657"/>
      <c r="AZ294" s="657"/>
      <c r="BA294" s="657"/>
      <c r="BB294" s="657"/>
      <c r="AJY294" s="659"/>
    </row>
    <row r="295" spans="1:961" s="646" customFormat="1" ht="24" hidden="1" customHeight="1" x14ac:dyDescent="0.25">
      <c r="A295" s="648">
        <v>221</v>
      </c>
      <c r="B295" s="649"/>
      <c r="C295" s="650">
        <v>221</v>
      </c>
      <c r="D295" s="660">
        <f>C26</f>
        <v>0</v>
      </c>
      <c r="E295" s="650">
        <v>221</v>
      </c>
      <c r="F295" s="660"/>
      <c r="G295" s="650">
        <v>221</v>
      </c>
      <c r="H295" s="660">
        <f t="shared" si="102"/>
        <v>0</v>
      </c>
      <c r="I295" s="645"/>
      <c r="J295" s="3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AJY295" s="647"/>
    </row>
    <row r="296" spans="1:961" s="646" customFormat="1" ht="24" hidden="1" customHeight="1" x14ac:dyDescent="0.25">
      <c r="A296" s="648">
        <v>212</v>
      </c>
      <c r="B296" s="649"/>
      <c r="C296" s="650">
        <v>212</v>
      </c>
      <c r="D296" s="660">
        <f>C24</f>
        <v>0</v>
      </c>
      <c r="E296" s="650">
        <v>212</v>
      </c>
      <c r="F296" s="660"/>
      <c r="G296" s="650">
        <v>212</v>
      </c>
      <c r="H296" s="660">
        <f t="shared" si="102"/>
        <v>0</v>
      </c>
      <c r="I296" s="645"/>
      <c r="J296" s="3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AJY296" s="647"/>
    </row>
    <row r="297" spans="1:961" s="646" customFormat="1" ht="24" hidden="1" customHeight="1" x14ac:dyDescent="0.25">
      <c r="A297" s="648">
        <v>214</v>
      </c>
      <c r="B297" s="661"/>
      <c r="C297" s="650">
        <v>214</v>
      </c>
      <c r="D297" s="660"/>
      <c r="E297" s="650">
        <v>214</v>
      </c>
      <c r="F297" s="660">
        <f>C50</f>
        <v>0</v>
      </c>
      <c r="G297" s="650">
        <v>214</v>
      </c>
      <c r="H297" s="660">
        <f t="shared" si="102"/>
        <v>0</v>
      </c>
      <c r="I297" s="645"/>
      <c r="J297" s="3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AJY297" s="647"/>
    </row>
    <row r="298" spans="1:961" s="646" customFormat="1" ht="24" hidden="1" customHeight="1" x14ac:dyDescent="0.25">
      <c r="A298" s="648">
        <v>225</v>
      </c>
      <c r="B298" s="649"/>
      <c r="C298" s="650">
        <v>225</v>
      </c>
      <c r="D298" s="662">
        <f>C27</f>
        <v>50000</v>
      </c>
      <c r="E298" s="650">
        <v>225</v>
      </c>
      <c r="F298" s="660"/>
      <c r="G298" s="650">
        <v>225</v>
      </c>
      <c r="H298" s="660">
        <f t="shared" si="102"/>
        <v>50000</v>
      </c>
      <c r="I298" s="645"/>
      <c r="J298" s="3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AJY298" s="647"/>
    </row>
    <row r="299" spans="1:961" s="646" customFormat="1" ht="24" hidden="1" customHeight="1" x14ac:dyDescent="0.25">
      <c r="A299" s="648">
        <v>226</v>
      </c>
      <c r="B299" s="661">
        <f>C65</f>
        <v>4480459</v>
      </c>
      <c r="C299" s="650">
        <v>226</v>
      </c>
      <c r="D299" s="662">
        <f>C29</f>
        <v>121500</v>
      </c>
      <c r="E299" s="650">
        <v>226</v>
      </c>
      <c r="F299" s="660">
        <f>C52</f>
        <v>0</v>
      </c>
      <c r="G299" s="650">
        <v>226</v>
      </c>
      <c r="H299" s="660">
        <f t="shared" si="102"/>
        <v>4601959</v>
      </c>
      <c r="I299" s="645"/>
      <c r="J299" s="3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AJY299" s="647"/>
    </row>
    <row r="300" spans="1:961" s="646" customFormat="1" ht="24" hidden="1" customHeight="1" x14ac:dyDescent="0.25">
      <c r="A300" s="648">
        <v>310</v>
      </c>
      <c r="B300" s="649"/>
      <c r="C300" s="650">
        <v>310</v>
      </c>
      <c r="D300" s="662">
        <f>C33</f>
        <v>1499125</v>
      </c>
      <c r="E300" s="650">
        <v>310</v>
      </c>
      <c r="F300" s="648"/>
      <c r="G300" s="650">
        <v>310</v>
      </c>
      <c r="H300" s="660">
        <f t="shared" si="102"/>
        <v>1499125</v>
      </c>
      <c r="I300" s="645"/>
      <c r="J300" s="3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AJY300" s="647"/>
    </row>
    <row r="301" spans="1:961" s="646" customFormat="1" ht="24" hidden="1" customHeight="1" x14ac:dyDescent="0.25">
      <c r="A301" s="648">
        <v>342</v>
      </c>
      <c r="B301" s="661">
        <f>C66</f>
        <v>0</v>
      </c>
      <c r="C301" s="650">
        <v>342</v>
      </c>
      <c r="D301" s="660"/>
      <c r="E301" s="650">
        <v>342</v>
      </c>
      <c r="F301" s="660">
        <f>C53</f>
        <v>0</v>
      </c>
      <c r="G301" s="650">
        <v>342</v>
      </c>
      <c r="H301" s="660">
        <f t="shared" si="102"/>
        <v>0</v>
      </c>
      <c r="I301" s="645"/>
      <c r="J301" s="3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AJY301" s="647"/>
    </row>
    <row r="302" spans="1:961" s="646" customFormat="1" ht="24" hidden="1" customHeight="1" x14ac:dyDescent="0.25">
      <c r="A302" s="648">
        <v>346</v>
      </c>
      <c r="B302" s="649"/>
      <c r="C302" s="650">
        <v>346</v>
      </c>
      <c r="D302" s="662">
        <f>C39</f>
        <v>40000</v>
      </c>
      <c r="E302" s="650">
        <v>346</v>
      </c>
      <c r="F302" s="660"/>
      <c r="G302" s="650">
        <v>346</v>
      </c>
      <c r="H302" s="660">
        <f t="shared" si="102"/>
        <v>40000</v>
      </c>
      <c r="I302" s="645"/>
      <c r="J302" s="3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AJY302" s="647"/>
    </row>
    <row r="303" spans="1:961" s="646" customFormat="1" ht="24" hidden="1" customHeight="1" x14ac:dyDescent="0.25">
      <c r="A303" s="648">
        <v>349</v>
      </c>
      <c r="B303" s="649"/>
      <c r="C303" s="650">
        <v>349</v>
      </c>
      <c r="D303" s="662">
        <f>C46</f>
        <v>45500</v>
      </c>
      <c r="E303" s="650">
        <v>349</v>
      </c>
      <c r="F303" s="660"/>
      <c r="G303" s="650">
        <v>349</v>
      </c>
      <c r="H303" s="660">
        <f t="shared" si="102"/>
        <v>45500</v>
      </c>
      <c r="I303" s="645"/>
      <c r="J303" s="3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AJY303" s="647"/>
    </row>
    <row r="304" spans="1:961" s="646" customFormat="1" ht="24" hidden="1" customHeight="1" x14ac:dyDescent="0.25">
      <c r="A304" s="663" t="s">
        <v>253</v>
      </c>
      <c r="B304" s="664">
        <f>SUM(B300:B303)</f>
        <v>0</v>
      </c>
      <c r="C304" s="665" t="s">
        <v>253</v>
      </c>
      <c r="D304" s="666">
        <f>SUM(D300:D303)</f>
        <v>1584625</v>
      </c>
      <c r="E304" s="665" t="s">
        <v>253</v>
      </c>
      <c r="F304" s="663">
        <f>SUM(F300:F303)</f>
        <v>0</v>
      </c>
      <c r="G304" s="665" t="s">
        <v>253</v>
      </c>
      <c r="H304" s="667">
        <f>B304+D304+F304</f>
        <v>1584625</v>
      </c>
      <c r="I304" s="645"/>
      <c r="J304" s="3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AJY304" s="647"/>
    </row>
    <row r="305" spans="1:961" s="646" customFormat="1" ht="24" hidden="1" customHeight="1" x14ac:dyDescent="0.25">
      <c r="A305" s="668" t="s">
        <v>254</v>
      </c>
      <c r="B305" s="669">
        <f>SUM(B293:B303)</f>
        <v>7305024.8300000001</v>
      </c>
      <c r="C305" s="670" t="s">
        <v>254</v>
      </c>
      <c r="D305" s="671">
        <f>SUM(D293:D303)</f>
        <v>40178158</v>
      </c>
      <c r="E305" s="670" t="s">
        <v>254</v>
      </c>
      <c r="F305" s="671">
        <f>SUM(F293:F303)</f>
        <v>0</v>
      </c>
      <c r="G305" s="670" t="s">
        <v>254</v>
      </c>
      <c r="H305" s="672">
        <f t="shared" si="102"/>
        <v>47483182.829999998</v>
      </c>
      <c r="I305" s="645"/>
      <c r="J305" s="3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AJY305" s="647"/>
    </row>
    <row r="306" spans="1:961" ht="21.75" hidden="1" customHeight="1" x14ac:dyDescent="0.25">
      <c r="A306" s="673"/>
      <c r="B306" s="674">
        <f>B305-C73</f>
        <v>0</v>
      </c>
      <c r="C306" s="675"/>
      <c r="D306" s="676">
        <f>D305-C49</f>
        <v>0</v>
      </c>
      <c r="E306" s="644"/>
      <c r="F306" s="676">
        <f>F305-C60</f>
        <v>0</v>
      </c>
      <c r="G306" s="644"/>
      <c r="H306" s="676">
        <f t="shared" si="102"/>
        <v>0</v>
      </c>
      <c r="I306" s="645"/>
      <c r="J306" s="3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6"/>
      <c r="BB306" s="6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</row>
    <row r="307" spans="1:961" ht="15.75" hidden="1" x14ac:dyDescent="0.25">
      <c r="A307" s="642"/>
      <c r="B307" s="677"/>
      <c r="C307" s="650" t="s">
        <v>255</v>
      </c>
      <c r="D307" s="648"/>
      <c r="E307" s="650" t="s">
        <v>256</v>
      </c>
      <c r="F307" s="648"/>
      <c r="G307" s="650" t="s">
        <v>257</v>
      </c>
      <c r="H307" s="660">
        <f t="shared" si="102"/>
        <v>0</v>
      </c>
      <c r="I307" s="645"/>
      <c r="J307" s="3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6"/>
      <c r="BB307" s="6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</row>
    <row r="308" spans="1:961" ht="16.5" hidden="1" customHeight="1" x14ac:dyDescent="0.25">
      <c r="A308" s="642"/>
      <c r="B308" s="677"/>
      <c r="C308" s="650">
        <v>221</v>
      </c>
      <c r="D308" s="662">
        <f>C79</f>
        <v>20785</v>
      </c>
      <c r="E308" s="650">
        <v>221</v>
      </c>
      <c r="F308" s="660"/>
      <c r="G308" s="650">
        <v>221</v>
      </c>
      <c r="H308" s="660">
        <f t="shared" si="102"/>
        <v>20785</v>
      </c>
      <c r="I308" s="645"/>
      <c r="J308" s="3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6"/>
      <c r="BB308" s="6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</row>
    <row r="309" spans="1:961" ht="16.5" hidden="1" customHeight="1" x14ac:dyDescent="0.25">
      <c r="A309" s="642"/>
      <c r="B309" s="677"/>
      <c r="C309" s="650">
        <v>222</v>
      </c>
      <c r="D309" s="660">
        <f>C83</f>
        <v>0</v>
      </c>
      <c r="E309" s="650">
        <v>222</v>
      </c>
      <c r="F309" s="660"/>
      <c r="G309" s="650">
        <v>222</v>
      </c>
      <c r="H309" s="660">
        <f t="shared" si="102"/>
        <v>0</v>
      </c>
      <c r="I309" s="645"/>
      <c r="J309" s="3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6"/>
      <c r="BB309" s="6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</row>
    <row r="310" spans="1:961" ht="16.5" hidden="1" customHeight="1" x14ac:dyDescent="0.25">
      <c r="A310" s="642"/>
      <c r="B310" s="677"/>
      <c r="C310" s="650">
        <v>212</v>
      </c>
      <c r="D310" s="662">
        <f>C77+C86</f>
        <v>43892</v>
      </c>
      <c r="E310" s="650">
        <v>212</v>
      </c>
      <c r="F310" s="660"/>
      <c r="G310" s="650">
        <v>212</v>
      </c>
      <c r="H310" s="660">
        <f t="shared" si="102"/>
        <v>43892</v>
      </c>
      <c r="I310" s="645"/>
      <c r="J310" s="3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6"/>
      <c r="BB310" s="6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</row>
    <row r="311" spans="1:961" ht="16.5" hidden="1" customHeight="1" x14ac:dyDescent="0.25">
      <c r="A311" s="642"/>
      <c r="B311" s="678">
        <v>244</v>
      </c>
      <c r="C311" s="650">
        <v>223</v>
      </c>
      <c r="D311" s="662">
        <f>C88</f>
        <v>269001</v>
      </c>
      <c r="E311" s="650">
        <v>223</v>
      </c>
      <c r="F311" s="660"/>
      <c r="G311" s="650">
        <v>223</v>
      </c>
      <c r="H311" s="660">
        <f t="shared" si="102"/>
        <v>269245</v>
      </c>
      <c r="I311" s="677">
        <v>244</v>
      </c>
      <c r="J311" s="3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6"/>
      <c r="BB311" s="6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</row>
    <row r="312" spans="1:961" ht="16.5" hidden="1" customHeight="1" x14ac:dyDescent="0.25">
      <c r="A312" s="642"/>
      <c r="B312" s="678">
        <v>247</v>
      </c>
      <c r="C312" s="650">
        <v>223</v>
      </c>
      <c r="D312" s="662">
        <f>C89</f>
        <v>1464294</v>
      </c>
      <c r="E312" s="650">
        <v>223</v>
      </c>
      <c r="F312" s="660"/>
      <c r="G312" s="650">
        <v>223</v>
      </c>
      <c r="H312" s="660">
        <f t="shared" si="102"/>
        <v>1464541</v>
      </c>
      <c r="I312" s="677">
        <v>247</v>
      </c>
      <c r="J312" s="3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6"/>
      <c r="BB312" s="6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</row>
    <row r="313" spans="1:961" ht="16.5" hidden="1" customHeight="1" x14ac:dyDescent="0.25">
      <c r="A313" s="642"/>
      <c r="B313" s="677"/>
      <c r="C313" s="679">
        <v>223</v>
      </c>
      <c r="D313" s="660">
        <f>D311+D312</f>
        <v>1733295</v>
      </c>
      <c r="E313" s="679">
        <v>223</v>
      </c>
      <c r="F313" s="660">
        <f>F311+F312</f>
        <v>0</v>
      </c>
      <c r="G313" s="679">
        <v>223</v>
      </c>
      <c r="H313" s="660">
        <f t="shared" si="102"/>
        <v>1733295</v>
      </c>
      <c r="I313" s="645"/>
      <c r="J313" s="3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6"/>
      <c r="BB313" s="6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</row>
    <row r="314" spans="1:961" ht="16.5" hidden="1" customHeight="1" x14ac:dyDescent="0.25">
      <c r="A314" s="642"/>
      <c r="B314" s="677"/>
      <c r="C314" s="650" t="s">
        <v>258</v>
      </c>
      <c r="D314" s="662">
        <f>C94+C140+C152+C169</f>
        <v>797925</v>
      </c>
      <c r="E314" s="650" t="s">
        <v>258</v>
      </c>
      <c r="F314" s="660">
        <f>C181+C202+C209</f>
        <v>0</v>
      </c>
      <c r="G314" s="650" t="s">
        <v>258</v>
      </c>
      <c r="H314" s="660">
        <f t="shared" si="102"/>
        <v>797925</v>
      </c>
      <c r="I314" s="645"/>
      <c r="J314" s="3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6"/>
      <c r="BB314" s="6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</row>
    <row r="315" spans="1:961" ht="15.75" hidden="1" x14ac:dyDescent="0.25">
      <c r="A315" s="642"/>
      <c r="B315" s="678">
        <v>243</v>
      </c>
      <c r="C315" s="650" t="s">
        <v>259</v>
      </c>
      <c r="D315" s="660"/>
      <c r="E315" s="650" t="s">
        <v>259</v>
      </c>
      <c r="F315" s="660">
        <f>C220</f>
        <v>0</v>
      </c>
      <c r="G315" s="650" t="s">
        <v>259</v>
      </c>
      <c r="H315" s="660">
        <f t="shared" si="102"/>
        <v>243</v>
      </c>
      <c r="I315" s="677">
        <v>243</v>
      </c>
    </row>
    <row r="316" spans="1:961" ht="15.75" hidden="1" x14ac:dyDescent="0.25">
      <c r="A316" s="642"/>
      <c r="B316" s="677"/>
      <c r="C316" s="650" t="s">
        <v>260</v>
      </c>
      <c r="D316" s="662">
        <f>C106+C149+C159+C173</f>
        <v>3482290</v>
      </c>
      <c r="E316" s="650" t="s">
        <v>260</v>
      </c>
      <c r="F316" s="660">
        <f>C185+C204+C211+C231+C240</f>
        <v>456203.9</v>
      </c>
      <c r="G316" s="650" t="s">
        <v>260</v>
      </c>
      <c r="H316" s="660">
        <f t="shared" si="102"/>
        <v>3938493.9</v>
      </c>
      <c r="I316" s="645"/>
    </row>
    <row r="317" spans="1:961" ht="15.75" hidden="1" x14ac:dyDescent="0.25">
      <c r="A317" s="642"/>
      <c r="B317" s="677"/>
      <c r="C317" s="650" t="s">
        <v>261</v>
      </c>
      <c r="D317" s="660"/>
      <c r="E317" s="650" t="s">
        <v>261</v>
      </c>
      <c r="F317" s="660">
        <f>C226</f>
        <v>0</v>
      </c>
      <c r="G317" s="650" t="s">
        <v>261</v>
      </c>
      <c r="H317" s="660">
        <f t="shared" si="102"/>
        <v>0</v>
      </c>
      <c r="I317" s="677">
        <v>243</v>
      </c>
    </row>
    <row r="318" spans="1:961" ht="15.75" hidden="1" x14ac:dyDescent="0.25">
      <c r="A318" s="642"/>
      <c r="B318" s="677"/>
      <c r="C318" s="650">
        <v>228</v>
      </c>
      <c r="D318" s="660"/>
      <c r="E318" s="650">
        <v>228</v>
      </c>
      <c r="F318" s="660"/>
      <c r="G318" s="650">
        <v>228</v>
      </c>
      <c r="H318" s="660">
        <f t="shared" si="102"/>
        <v>0</v>
      </c>
      <c r="I318" s="645"/>
    </row>
    <row r="319" spans="1:961" ht="15.75" hidden="1" x14ac:dyDescent="0.25">
      <c r="A319" s="642"/>
      <c r="B319" s="677"/>
      <c r="C319" s="650">
        <v>290</v>
      </c>
      <c r="D319" s="660">
        <f>C118</f>
        <v>0</v>
      </c>
      <c r="E319" s="650">
        <v>290</v>
      </c>
      <c r="F319" s="660"/>
      <c r="G319" s="650">
        <v>290</v>
      </c>
      <c r="H319" s="660">
        <f t="shared" si="102"/>
        <v>0</v>
      </c>
      <c r="I319" s="645"/>
    </row>
    <row r="320" spans="1:961" ht="15.75" hidden="1" x14ac:dyDescent="0.25">
      <c r="A320" s="642"/>
      <c r="B320" s="677"/>
      <c r="C320" s="650">
        <v>310</v>
      </c>
      <c r="D320" s="660"/>
      <c r="E320" s="650">
        <v>310</v>
      </c>
      <c r="F320" s="660">
        <f>C190+C206+C213+C235+C244+C252</f>
        <v>0</v>
      </c>
      <c r="G320" s="650">
        <v>310</v>
      </c>
      <c r="H320" s="660">
        <f t="shared" si="102"/>
        <v>0</v>
      </c>
      <c r="I320" s="645"/>
    </row>
    <row r="321" spans="1:961" ht="15.75" hidden="1" x14ac:dyDescent="0.25">
      <c r="A321" s="642"/>
      <c r="B321" s="677"/>
      <c r="C321" s="650">
        <v>340</v>
      </c>
      <c r="D321" s="660">
        <f>C120</f>
        <v>0</v>
      </c>
      <c r="E321" s="650">
        <v>340</v>
      </c>
      <c r="F321" s="660"/>
      <c r="G321" s="650">
        <v>340</v>
      </c>
      <c r="H321" s="660">
        <f t="shared" si="102"/>
        <v>0</v>
      </c>
      <c r="I321" s="645"/>
    </row>
    <row r="322" spans="1:961" ht="15.75" hidden="1" x14ac:dyDescent="0.25">
      <c r="A322" s="642"/>
      <c r="B322" s="677"/>
      <c r="C322" s="650">
        <v>341</v>
      </c>
      <c r="D322" s="662">
        <f>C122</f>
        <v>22000</v>
      </c>
      <c r="E322" s="650">
        <v>341</v>
      </c>
      <c r="F322" s="660"/>
      <c r="G322" s="650">
        <v>341</v>
      </c>
      <c r="H322" s="660">
        <f t="shared" si="102"/>
        <v>22000</v>
      </c>
      <c r="I322" s="645"/>
    </row>
    <row r="323" spans="1:961" ht="15.75" hidden="1" x14ac:dyDescent="0.25">
      <c r="A323" s="642"/>
      <c r="B323" s="677"/>
      <c r="C323" s="650">
        <v>342</v>
      </c>
      <c r="D323" s="660">
        <f>C124</f>
        <v>0</v>
      </c>
      <c r="E323" s="650">
        <v>342</v>
      </c>
      <c r="F323" s="660"/>
      <c r="G323" s="650">
        <v>342</v>
      </c>
      <c r="H323" s="660">
        <f t="shared" si="102"/>
        <v>0</v>
      </c>
      <c r="I323" s="645"/>
    </row>
    <row r="324" spans="1:961" ht="15.75" hidden="1" x14ac:dyDescent="0.25">
      <c r="A324" s="682"/>
      <c r="B324" s="682"/>
      <c r="C324" s="650">
        <v>343</v>
      </c>
      <c r="D324" s="662">
        <f>C126</f>
        <v>2775</v>
      </c>
      <c r="E324" s="650">
        <v>343</v>
      </c>
      <c r="F324" s="660"/>
      <c r="G324" s="650">
        <v>343</v>
      </c>
      <c r="H324" s="660">
        <f t="shared" si="102"/>
        <v>2775</v>
      </c>
      <c r="I324" s="682"/>
    </row>
    <row r="325" spans="1:961" ht="15.75" hidden="1" x14ac:dyDescent="0.25">
      <c r="A325" s="682"/>
      <c r="B325" s="682"/>
      <c r="C325" s="650">
        <v>344</v>
      </c>
      <c r="D325" s="662">
        <f>C128</f>
        <v>70432</v>
      </c>
      <c r="E325" s="650">
        <v>344</v>
      </c>
      <c r="F325" s="660"/>
      <c r="G325" s="650">
        <v>344</v>
      </c>
      <c r="H325" s="660">
        <f t="shared" si="102"/>
        <v>70432</v>
      </c>
      <c r="I325" s="682"/>
    </row>
    <row r="326" spans="1:961" ht="15.75" hidden="1" x14ac:dyDescent="0.25">
      <c r="A326" s="682"/>
      <c r="B326" s="682"/>
      <c r="C326" s="650">
        <v>345</v>
      </c>
      <c r="D326" s="662">
        <f>C130</f>
        <v>127800</v>
      </c>
      <c r="E326" s="650">
        <v>345</v>
      </c>
      <c r="F326" s="660"/>
      <c r="G326" s="650">
        <v>345</v>
      </c>
      <c r="H326" s="660">
        <f t="shared" si="102"/>
        <v>127800</v>
      </c>
      <c r="I326" s="682"/>
    </row>
    <row r="327" spans="1:961" s="658" customFormat="1" ht="15.75" hidden="1" x14ac:dyDescent="0.25">
      <c r="A327" s="682"/>
      <c r="B327" s="682"/>
      <c r="C327" s="650">
        <v>346</v>
      </c>
      <c r="D327" s="662">
        <f>C132+C164+C176</f>
        <v>262430</v>
      </c>
      <c r="E327" s="650">
        <v>346</v>
      </c>
      <c r="F327" s="660">
        <f>C216+C237+C246+C255</f>
        <v>0</v>
      </c>
      <c r="G327" s="650">
        <v>346</v>
      </c>
      <c r="H327" s="660">
        <f t="shared" si="102"/>
        <v>262430</v>
      </c>
      <c r="I327" s="682"/>
      <c r="J327" s="232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680"/>
      <c r="Y327" s="680"/>
      <c r="Z327" s="680"/>
      <c r="AA327" s="680"/>
      <c r="AB327" s="680"/>
      <c r="AC327" s="680"/>
      <c r="AD327" s="680"/>
      <c r="AE327" s="680"/>
      <c r="AF327" s="680"/>
      <c r="AG327" s="680"/>
      <c r="AH327" s="680"/>
      <c r="AI327" s="680"/>
      <c r="AJ327" s="680"/>
      <c r="AK327" s="680"/>
      <c r="AL327" s="680"/>
      <c r="AM327" s="680"/>
      <c r="AN327" s="680"/>
      <c r="AO327" s="680"/>
      <c r="AP327" s="680"/>
      <c r="AQ327" s="680"/>
      <c r="AR327" s="680"/>
      <c r="AS327" s="680"/>
      <c r="AT327" s="680"/>
      <c r="AU327" s="680"/>
      <c r="AV327" s="680"/>
      <c r="AW327" s="680"/>
      <c r="AX327" s="680"/>
      <c r="AY327" s="680"/>
      <c r="AZ327" s="680"/>
      <c r="BA327" s="683"/>
      <c r="BB327" s="683"/>
      <c r="BC327" s="659"/>
      <c r="BD327" s="659"/>
      <c r="BE327" s="659"/>
      <c r="BF327" s="659"/>
      <c r="BG327" s="659"/>
      <c r="BH327" s="659"/>
      <c r="BI327" s="659"/>
      <c r="BJ327" s="659"/>
      <c r="BK327" s="659"/>
      <c r="BL327" s="659"/>
      <c r="BM327" s="659"/>
      <c r="BN327" s="659"/>
      <c r="BO327" s="659"/>
      <c r="BP327" s="659"/>
      <c r="BQ327" s="659"/>
      <c r="BR327" s="659"/>
      <c r="BS327" s="659"/>
      <c r="BT327" s="659"/>
      <c r="BU327" s="659"/>
      <c r="BV327" s="659"/>
      <c r="BW327" s="659"/>
      <c r="BX327" s="659"/>
      <c r="BY327" s="659"/>
      <c r="BZ327" s="659"/>
      <c r="CA327" s="659"/>
      <c r="CB327" s="659"/>
      <c r="CC327" s="659"/>
      <c r="CD327" s="659"/>
      <c r="CE327" s="659"/>
      <c r="CF327" s="659"/>
      <c r="CG327" s="659"/>
      <c r="CH327" s="659"/>
      <c r="CI327" s="659"/>
      <c r="CJ327" s="659"/>
      <c r="CK327" s="659"/>
      <c r="CL327" s="659"/>
      <c r="CM327" s="659"/>
      <c r="CN327" s="659"/>
      <c r="CO327" s="659"/>
      <c r="CP327" s="659"/>
      <c r="CQ327" s="659"/>
      <c r="CR327" s="659"/>
      <c r="CS327" s="659"/>
      <c r="CT327" s="659"/>
      <c r="CU327" s="659"/>
      <c r="CV327" s="659"/>
      <c r="CW327" s="659"/>
      <c r="CX327" s="659"/>
      <c r="CY327" s="659"/>
      <c r="CZ327" s="659"/>
      <c r="DA327" s="659"/>
      <c r="DB327" s="659"/>
      <c r="DC327" s="659"/>
      <c r="DD327" s="659"/>
      <c r="DE327" s="659"/>
      <c r="DF327" s="659"/>
      <c r="DG327" s="659"/>
      <c r="DH327" s="659"/>
      <c r="DI327" s="659"/>
      <c r="DJ327" s="659"/>
      <c r="DK327" s="659"/>
      <c r="DL327" s="659"/>
      <c r="DM327" s="659"/>
      <c r="DN327" s="659"/>
      <c r="DO327" s="659"/>
      <c r="DP327" s="659"/>
      <c r="DQ327" s="659"/>
      <c r="DR327" s="659"/>
      <c r="DS327" s="659"/>
      <c r="DT327" s="659"/>
      <c r="DU327" s="659"/>
      <c r="DV327" s="659"/>
      <c r="DW327" s="659"/>
      <c r="DX327" s="659"/>
      <c r="DY327" s="659"/>
      <c r="DZ327" s="659"/>
      <c r="EA327" s="659"/>
      <c r="EB327" s="659"/>
      <c r="EC327" s="659"/>
      <c r="ED327" s="659"/>
      <c r="EE327" s="659"/>
      <c r="EF327" s="659"/>
      <c r="EG327" s="659"/>
      <c r="EH327" s="659"/>
      <c r="EI327" s="659"/>
      <c r="EJ327" s="659"/>
      <c r="EK327" s="659"/>
      <c r="EL327" s="659"/>
      <c r="EM327" s="659"/>
      <c r="EN327" s="659"/>
      <c r="EO327" s="659"/>
      <c r="EP327" s="659"/>
      <c r="EQ327" s="659"/>
      <c r="ER327" s="659"/>
      <c r="ES327" s="659"/>
      <c r="ET327" s="659"/>
      <c r="EU327" s="659"/>
      <c r="EV327" s="659"/>
      <c r="EW327" s="659"/>
      <c r="EX327" s="659"/>
      <c r="EY327" s="659"/>
      <c r="EZ327" s="659"/>
      <c r="FA327" s="659"/>
      <c r="FB327" s="659"/>
      <c r="FC327" s="659"/>
      <c r="FD327" s="659"/>
      <c r="FE327" s="659"/>
      <c r="FF327" s="659"/>
      <c r="FG327" s="659"/>
      <c r="FH327" s="659"/>
      <c r="FI327" s="659"/>
      <c r="FJ327" s="659"/>
      <c r="FK327" s="659"/>
      <c r="FL327" s="659"/>
      <c r="FM327" s="659"/>
      <c r="FN327" s="659"/>
      <c r="FO327" s="659"/>
      <c r="FP327" s="659"/>
      <c r="FQ327" s="659"/>
      <c r="FR327" s="659"/>
      <c r="FS327" s="659"/>
      <c r="FT327" s="659"/>
      <c r="FU327" s="659"/>
      <c r="FV327" s="659"/>
      <c r="FW327" s="659"/>
      <c r="FX327" s="659"/>
      <c r="FY327" s="659"/>
      <c r="FZ327" s="659"/>
      <c r="GA327" s="659"/>
      <c r="GB327" s="659"/>
      <c r="GC327" s="659"/>
      <c r="GD327" s="659"/>
      <c r="GE327" s="659"/>
      <c r="GF327" s="659"/>
      <c r="GG327" s="659"/>
      <c r="GH327" s="659"/>
      <c r="GI327" s="659"/>
      <c r="GJ327" s="659"/>
      <c r="GK327" s="659"/>
      <c r="GL327" s="659"/>
      <c r="GM327" s="659"/>
      <c r="GN327" s="659"/>
      <c r="GO327" s="659"/>
      <c r="GP327" s="659"/>
      <c r="GQ327" s="659"/>
      <c r="GR327" s="659"/>
      <c r="GS327" s="659"/>
      <c r="GT327" s="659"/>
      <c r="GU327" s="659"/>
      <c r="GV327" s="659"/>
      <c r="GW327" s="659"/>
      <c r="GX327" s="659"/>
      <c r="GY327" s="659"/>
      <c r="GZ327" s="659"/>
      <c r="HA327" s="659"/>
      <c r="HB327" s="659"/>
      <c r="HC327" s="659"/>
      <c r="HD327" s="659"/>
      <c r="HE327" s="659"/>
      <c r="HF327" s="659"/>
      <c r="HG327" s="659"/>
      <c r="HH327" s="659"/>
      <c r="HI327" s="659"/>
      <c r="HJ327" s="659"/>
      <c r="HK327" s="659"/>
      <c r="HL327" s="659"/>
      <c r="HM327" s="659"/>
      <c r="HN327" s="659"/>
      <c r="HO327" s="659"/>
      <c r="HP327" s="659"/>
      <c r="HQ327" s="659"/>
      <c r="HR327" s="659"/>
      <c r="HS327" s="659"/>
      <c r="HT327" s="659"/>
      <c r="HU327" s="659"/>
      <c r="HV327" s="659"/>
      <c r="HW327" s="659"/>
      <c r="HX327" s="659"/>
      <c r="HY327" s="659"/>
      <c r="HZ327" s="659"/>
      <c r="IA327" s="659"/>
      <c r="IB327" s="659"/>
      <c r="IC327" s="659"/>
      <c r="ID327" s="659"/>
      <c r="IE327" s="659"/>
      <c r="IF327" s="659"/>
      <c r="IG327" s="659"/>
      <c r="IH327" s="659"/>
      <c r="II327" s="659"/>
      <c r="IJ327" s="659"/>
      <c r="IK327" s="659"/>
      <c r="IL327" s="659"/>
      <c r="IM327" s="659"/>
      <c r="IN327" s="659"/>
      <c r="IO327" s="659"/>
      <c r="IP327" s="659"/>
      <c r="IQ327" s="659"/>
      <c r="IR327" s="659"/>
      <c r="IS327" s="659"/>
      <c r="IT327" s="659"/>
      <c r="IU327" s="659"/>
      <c r="IV327" s="659"/>
      <c r="IW327" s="659"/>
      <c r="IX327" s="659"/>
      <c r="IY327" s="659"/>
      <c r="IZ327" s="659"/>
      <c r="JA327" s="659"/>
      <c r="JB327" s="659"/>
      <c r="JC327" s="659"/>
      <c r="JD327" s="659"/>
      <c r="JE327" s="659"/>
      <c r="JF327" s="659"/>
      <c r="JG327" s="659"/>
      <c r="JH327" s="659"/>
      <c r="JI327" s="659"/>
      <c r="JJ327" s="659"/>
      <c r="JK327" s="659"/>
      <c r="JL327" s="659"/>
      <c r="JM327" s="659"/>
      <c r="JN327" s="659"/>
      <c r="JO327" s="659"/>
      <c r="JP327" s="659"/>
      <c r="JQ327" s="659"/>
      <c r="JR327" s="659"/>
      <c r="JS327" s="659"/>
      <c r="JT327" s="659"/>
      <c r="JU327" s="659"/>
      <c r="JV327" s="659"/>
      <c r="JW327" s="659"/>
      <c r="JX327" s="659"/>
      <c r="JY327" s="659"/>
      <c r="JZ327" s="659"/>
      <c r="KA327" s="659"/>
      <c r="KB327" s="659"/>
      <c r="KC327" s="659"/>
      <c r="KD327" s="659"/>
      <c r="KE327" s="659"/>
      <c r="KF327" s="659"/>
      <c r="KG327" s="659"/>
      <c r="KH327" s="659"/>
      <c r="KI327" s="659"/>
      <c r="KJ327" s="659"/>
      <c r="KK327" s="659"/>
      <c r="KL327" s="659"/>
      <c r="KM327" s="659"/>
      <c r="KN327" s="659"/>
      <c r="KO327" s="659"/>
      <c r="KP327" s="659"/>
      <c r="KQ327" s="659"/>
      <c r="KR327" s="659"/>
      <c r="KS327" s="659"/>
      <c r="KT327" s="659"/>
      <c r="KU327" s="659"/>
      <c r="KV327" s="659"/>
      <c r="KW327" s="659"/>
      <c r="KX327" s="659"/>
      <c r="KY327" s="659"/>
      <c r="KZ327" s="659"/>
      <c r="LA327" s="659"/>
      <c r="LB327" s="659"/>
      <c r="LC327" s="659"/>
      <c r="LD327" s="659"/>
      <c r="LE327" s="659"/>
      <c r="LF327" s="659"/>
      <c r="LG327" s="659"/>
      <c r="LH327" s="659"/>
      <c r="LI327" s="659"/>
      <c r="LJ327" s="659"/>
      <c r="LK327" s="659"/>
      <c r="LL327" s="659"/>
      <c r="LM327" s="659"/>
      <c r="LN327" s="659"/>
      <c r="LO327" s="659"/>
      <c r="LP327" s="659"/>
      <c r="LQ327" s="659"/>
      <c r="LR327" s="659"/>
      <c r="LS327" s="659"/>
      <c r="LT327" s="659"/>
      <c r="LU327" s="659"/>
      <c r="LV327" s="659"/>
      <c r="LW327" s="659"/>
      <c r="LX327" s="659"/>
      <c r="LY327" s="659"/>
      <c r="LZ327" s="659"/>
      <c r="MA327" s="659"/>
      <c r="MB327" s="659"/>
      <c r="MC327" s="659"/>
      <c r="MD327" s="659"/>
      <c r="ME327" s="659"/>
      <c r="MF327" s="659"/>
      <c r="MG327" s="659"/>
      <c r="MH327" s="659"/>
      <c r="MI327" s="659"/>
      <c r="MJ327" s="659"/>
      <c r="MK327" s="659"/>
      <c r="ML327" s="659"/>
      <c r="MM327" s="659"/>
      <c r="MN327" s="659"/>
      <c r="MO327" s="659"/>
      <c r="MP327" s="659"/>
      <c r="MQ327" s="659"/>
      <c r="MR327" s="659"/>
      <c r="MS327" s="659"/>
      <c r="MT327" s="659"/>
      <c r="MU327" s="659"/>
      <c r="MV327" s="659"/>
      <c r="MW327" s="659"/>
      <c r="MX327" s="659"/>
      <c r="MY327" s="659"/>
      <c r="MZ327" s="659"/>
      <c r="NA327" s="659"/>
      <c r="NB327" s="659"/>
      <c r="NC327" s="659"/>
      <c r="ND327" s="659"/>
      <c r="NE327" s="659"/>
      <c r="NF327" s="659"/>
      <c r="NG327" s="659"/>
      <c r="NH327" s="659"/>
      <c r="NI327" s="659"/>
      <c r="NJ327" s="659"/>
      <c r="NK327" s="659"/>
      <c r="NL327" s="659"/>
      <c r="NM327" s="659"/>
      <c r="NN327" s="659"/>
      <c r="NO327" s="659"/>
      <c r="NP327" s="659"/>
      <c r="NQ327" s="659"/>
      <c r="NR327" s="659"/>
      <c r="NS327" s="659"/>
      <c r="NT327" s="659"/>
      <c r="NU327" s="659"/>
      <c r="NV327" s="659"/>
      <c r="NW327" s="659"/>
      <c r="NX327" s="659"/>
      <c r="NY327" s="659"/>
      <c r="NZ327" s="659"/>
      <c r="OA327" s="659"/>
      <c r="OB327" s="659"/>
      <c r="OC327" s="659"/>
      <c r="OD327" s="659"/>
      <c r="OE327" s="659"/>
      <c r="OF327" s="659"/>
      <c r="OG327" s="659"/>
      <c r="OH327" s="659"/>
      <c r="OI327" s="659"/>
      <c r="OJ327" s="659"/>
      <c r="OK327" s="659"/>
      <c r="OL327" s="659"/>
      <c r="OM327" s="659"/>
      <c r="ON327" s="659"/>
      <c r="OO327" s="659"/>
      <c r="OP327" s="659"/>
      <c r="OQ327" s="659"/>
      <c r="OR327" s="659"/>
      <c r="OS327" s="659"/>
      <c r="OT327" s="659"/>
      <c r="OU327" s="659"/>
      <c r="OV327" s="659"/>
      <c r="OW327" s="659"/>
      <c r="OX327" s="659"/>
      <c r="OY327" s="659"/>
      <c r="OZ327" s="659"/>
      <c r="PA327" s="659"/>
      <c r="PB327" s="659"/>
      <c r="PC327" s="659"/>
      <c r="PD327" s="659"/>
      <c r="PE327" s="659"/>
      <c r="PF327" s="659"/>
      <c r="PG327" s="659"/>
      <c r="PH327" s="659"/>
      <c r="PI327" s="659"/>
      <c r="PJ327" s="659"/>
      <c r="PK327" s="659"/>
      <c r="PL327" s="659"/>
      <c r="PM327" s="659"/>
      <c r="PN327" s="659"/>
      <c r="PO327" s="659"/>
      <c r="PP327" s="659"/>
      <c r="PQ327" s="659"/>
      <c r="PR327" s="659"/>
      <c r="PS327" s="659"/>
      <c r="PT327" s="659"/>
      <c r="PU327" s="659"/>
      <c r="PV327" s="659"/>
      <c r="PW327" s="659"/>
      <c r="PX327" s="659"/>
      <c r="PY327" s="659"/>
      <c r="PZ327" s="659"/>
      <c r="QA327" s="659"/>
      <c r="QB327" s="659"/>
      <c r="QC327" s="659"/>
      <c r="QD327" s="659"/>
      <c r="QE327" s="659"/>
      <c r="QF327" s="659"/>
      <c r="QG327" s="659"/>
      <c r="QH327" s="659"/>
      <c r="QI327" s="659"/>
      <c r="QJ327" s="659"/>
      <c r="QK327" s="659"/>
      <c r="QL327" s="659"/>
      <c r="QM327" s="659"/>
      <c r="QN327" s="659"/>
      <c r="QO327" s="659"/>
      <c r="QP327" s="659"/>
      <c r="QQ327" s="659"/>
      <c r="QR327" s="659"/>
      <c r="QS327" s="659"/>
      <c r="QT327" s="659"/>
      <c r="QU327" s="659"/>
      <c r="QV327" s="659"/>
      <c r="QW327" s="659"/>
      <c r="QX327" s="659"/>
      <c r="QY327" s="659"/>
      <c r="QZ327" s="659"/>
      <c r="RA327" s="659"/>
      <c r="RB327" s="659"/>
      <c r="RC327" s="659"/>
      <c r="RD327" s="659"/>
      <c r="RE327" s="659"/>
      <c r="RF327" s="659"/>
      <c r="RG327" s="659"/>
      <c r="RH327" s="659"/>
      <c r="RI327" s="659"/>
      <c r="RJ327" s="659"/>
      <c r="RK327" s="659"/>
      <c r="RL327" s="659"/>
      <c r="RM327" s="659"/>
      <c r="RN327" s="659"/>
      <c r="RO327" s="659"/>
      <c r="RP327" s="659"/>
      <c r="RQ327" s="659"/>
      <c r="RR327" s="659"/>
      <c r="RS327" s="659"/>
      <c r="RT327" s="659"/>
      <c r="RU327" s="659"/>
      <c r="RV327" s="659"/>
      <c r="RW327" s="659"/>
      <c r="RX327" s="659"/>
      <c r="RY327" s="659"/>
      <c r="RZ327" s="659"/>
      <c r="SA327" s="659"/>
      <c r="SB327" s="659"/>
      <c r="SC327" s="659"/>
      <c r="SD327" s="659"/>
      <c r="SE327" s="659"/>
      <c r="SF327" s="659"/>
      <c r="SG327" s="659"/>
      <c r="SH327" s="659"/>
      <c r="SI327" s="659"/>
      <c r="SJ327" s="659"/>
      <c r="SK327" s="659"/>
      <c r="SL327" s="659"/>
      <c r="SM327" s="659"/>
      <c r="SN327" s="659"/>
      <c r="SO327" s="659"/>
      <c r="SP327" s="659"/>
      <c r="SQ327" s="659"/>
      <c r="SR327" s="659"/>
      <c r="SS327" s="659"/>
      <c r="ST327" s="659"/>
      <c r="SU327" s="659"/>
      <c r="SV327" s="659"/>
      <c r="SW327" s="659"/>
      <c r="SX327" s="659"/>
      <c r="SY327" s="659"/>
      <c r="SZ327" s="659"/>
      <c r="TA327" s="659"/>
      <c r="TB327" s="659"/>
      <c r="TC327" s="659"/>
      <c r="TD327" s="659"/>
      <c r="TE327" s="659"/>
      <c r="TF327" s="659"/>
      <c r="TG327" s="659"/>
      <c r="TH327" s="659"/>
      <c r="TI327" s="659"/>
      <c r="TJ327" s="659"/>
      <c r="TK327" s="659"/>
      <c r="TL327" s="659"/>
      <c r="TM327" s="659"/>
      <c r="TN327" s="659"/>
      <c r="TO327" s="659"/>
      <c r="TP327" s="659"/>
      <c r="TQ327" s="659"/>
      <c r="TR327" s="659"/>
      <c r="TS327" s="659"/>
      <c r="TT327" s="659"/>
      <c r="TU327" s="659"/>
      <c r="TV327" s="659"/>
      <c r="TW327" s="659"/>
      <c r="TX327" s="659"/>
      <c r="TY327" s="659"/>
      <c r="TZ327" s="659"/>
      <c r="UA327" s="659"/>
      <c r="UB327" s="659"/>
      <c r="UC327" s="659"/>
      <c r="UD327" s="659"/>
      <c r="UE327" s="659"/>
      <c r="UF327" s="659"/>
      <c r="UG327" s="659"/>
      <c r="UH327" s="659"/>
      <c r="UI327" s="659"/>
      <c r="UJ327" s="659"/>
      <c r="UK327" s="659"/>
      <c r="UL327" s="659"/>
      <c r="UM327" s="659"/>
      <c r="UN327" s="659"/>
      <c r="UO327" s="659"/>
      <c r="UP327" s="659"/>
      <c r="UQ327" s="659"/>
      <c r="UR327" s="659"/>
      <c r="US327" s="659"/>
      <c r="UT327" s="659"/>
      <c r="UU327" s="659"/>
      <c r="UV327" s="659"/>
      <c r="UW327" s="659"/>
      <c r="UX327" s="659"/>
      <c r="UY327" s="659"/>
      <c r="UZ327" s="659"/>
      <c r="VA327" s="659"/>
      <c r="VB327" s="659"/>
      <c r="VC327" s="659"/>
      <c r="VD327" s="659"/>
      <c r="VE327" s="659"/>
      <c r="VF327" s="659"/>
      <c r="VG327" s="659"/>
      <c r="VH327" s="659"/>
      <c r="VI327" s="659"/>
      <c r="VJ327" s="659"/>
      <c r="VK327" s="659"/>
      <c r="VL327" s="659"/>
      <c r="VM327" s="659"/>
      <c r="VN327" s="659"/>
      <c r="VO327" s="659"/>
      <c r="VP327" s="659"/>
      <c r="VQ327" s="659"/>
      <c r="VR327" s="659"/>
      <c r="VS327" s="659"/>
      <c r="VT327" s="659"/>
      <c r="VU327" s="659"/>
      <c r="VV327" s="659"/>
      <c r="VW327" s="659"/>
      <c r="VX327" s="659"/>
      <c r="VY327" s="659"/>
      <c r="VZ327" s="659"/>
      <c r="WA327" s="659"/>
      <c r="WB327" s="659"/>
      <c r="WC327" s="659"/>
      <c r="WD327" s="659"/>
      <c r="WE327" s="659"/>
      <c r="WF327" s="659"/>
      <c r="WG327" s="659"/>
      <c r="WH327" s="659"/>
      <c r="WI327" s="659"/>
      <c r="WJ327" s="659"/>
      <c r="WK327" s="659"/>
      <c r="WL327" s="659"/>
      <c r="WM327" s="659"/>
      <c r="WN327" s="659"/>
      <c r="WO327" s="659"/>
      <c r="WP327" s="659"/>
      <c r="WQ327" s="659"/>
      <c r="WR327" s="659"/>
      <c r="WS327" s="659"/>
      <c r="WT327" s="659"/>
      <c r="WU327" s="659"/>
      <c r="WV327" s="659"/>
      <c r="WW327" s="659"/>
      <c r="WX327" s="659"/>
      <c r="WY327" s="659"/>
      <c r="WZ327" s="659"/>
      <c r="XA327" s="659"/>
      <c r="XB327" s="659"/>
      <c r="XC327" s="659"/>
      <c r="XD327" s="659"/>
      <c r="XE327" s="659"/>
      <c r="XF327" s="659"/>
      <c r="XG327" s="659"/>
      <c r="XH327" s="659"/>
      <c r="XI327" s="659"/>
      <c r="XJ327" s="659"/>
      <c r="XK327" s="659"/>
      <c r="XL327" s="659"/>
      <c r="XM327" s="659"/>
      <c r="XN327" s="659"/>
      <c r="XO327" s="659"/>
      <c r="XP327" s="659"/>
      <c r="XQ327" s="659"/>
      <c r="XR327" s="659"/>
      <c r="XS327" s="659"/>
      <c r="XT327" s="659"/>
      <c r="XU327" s="659"/>
      <c r="XV327" s="659"/>
      <c r="XW327" s="659"/>
      <c r="XX327" s="659"/>
      <c r="XY327" s="659"/>
      <c r="XZ327" s="659"/>
      <c r="YA327" s="659"/>
      <c r="YB327" s="659"/>
      <c r="YC327" s="659"/>
      <c r="YD327" s="659"/>
      <c r="YE327" s="659"/>
      <c r="YF327" s="659"/>
      <c r="YG327" s="659"/>
      <c r="YH327" s="659"/>
      <c r="YI327" s="659"/>
      <c r="YJ327" s="659"/>
      <c r="YK327" s="659"/>
      <c r="YL327" s="659"/>
      <c r="YM327" s="659"/>
      <c r="YN327" s="659"/>
      <c r="YO327" s="659"/>
      <c r="YP327" s="659"/>
      <c r="YQ327" s="659"/>
      <c r="YR327" s="659"/>
      <c r="YS327" s="659"/>
      <c r="YT327" s="659"/>
      <c r="YU327" s="659"/>
      <c r="YV327" s="659"/>
      <c r="YW327" s="659"/>
      <c r="YX327" s="659"/>
      <c r="YY327" s="659"/>
      <c r="YZ327" s="659"/>
      <c r="ZA327" s="659"/>
      <c r="ZB327" s="659"/>
      <c r="ZC327" s="659"/>
      <c r="ZD327" s="659"/>
      <c r="ZE327" s="659"/>
      <c r="ZF327" s="659"/>
      <c r="ZG327" s="659"/>
      <c r="ZH327" s="659"/>
      <c r="ZI327" s="659"/>
      <c r="ZJ327" s="659"/>
      <c r="ZK327" s="659"/>
      <c r="ZL327" s="659"/>
      <c r="ZM327" s="659"/>
      <c r="ZN327" s="659"/>
      <c r="ZO327" s="659"/>
      <c r="ZP327" s="659"/>
      <c r="ZQ327" s="659"/>
      <c r="ZR327" s="659"/>
      <c r="ZS327" s="659"/>
      <c r="ZT327" s="659"/>
      <c r="ZU327" s="659"/>
      <c r="ZV327" s="659"/>
      <c r="ZW327" s="659"/>
      <c r="ZX327" s="659"/>
      <c r="ZY327" s="659"/>
      <c r="ZZ327" s="659"/>
      <c r="AAA327" s="659"/>
      <c r="AAB327" s="659"/>
      <c r="AAC327" s="659"/>
      <c r="AAD327" s="659"/>
      <c r="AAE327" s="659"/>
      <c r="AAF327" s="659"/>
      <c r="AAG327" s="659"/>
      <c r="AAH327" s="659"/>
      <c r="AAI327" s="659"/>
      <c r="AAJ327" s="659"/>
      <c r="AAK327" s="659"/>
      <c r="AAL327" s="659"/>
      <c r="AAM327" s="659"/>
      <c r="AAN327" s="659"/>
      <c r="AAO327" s="659"/>
      <c r="AAP327" s="659"/>
      <c r="AAQ327" s="659"/>
      <c r="AAR327" s="659"/>
      <c r="AAS327" s="659"/>
      <c r="AAT327" s="659"/>
      <c r="AAU327" s="659"/>
      <c r="AAV327" s="659"/>
      <c r="AAW327" s="659"/>
      <c r="AAX327" s="659"/>
      <c r="AAY327" s="659"/>
      <c r="AAZ327" s="659"/>
      <c r="ABA327" s="659"/>
      <c r="ABB327" s="659"/>
      <c r="ABC327" s="659"/>
      <c r="ABD327" s="659"/>
      <c r="ABE327" s="659"/>
      <c r="ABF327" s="659"/>
      <c r="ABG327" s="659"/>
      <c r="ABH327" s="659"/>
      <c r="ABI327" s="659"/>
      <c r="ABJ327" s="659"/>
      <c r="ABK327" s="659"/>
      <c r="ABL327" s="659"/>
      <c r="ABM327" s="659"/>
      <c r="ABN327" s="659"/>
      <c r="ABO327" s="659"/>
      <c r="ABP327" s="659"/>
      <c r="ABQ327" s="659"/>
      <c r="ABR327" s="659"/>
      <c r="ABS327" s="659"/>
      <c r="ABT327" s="659"/>
      <c r="ABU327" s="659"/>
      <c r="ABV327" s="659"/>
      <c r="ABW327" s="659"/>
      <c r="ABX327" s="659"/>
      <c r="ABY327" s="659"/>
      <c r="ABZ327" s="659"/>
      <c r="ACA327" s="659"/>
      <c r="ACB327" s="659"/>
      <c r="ACC327" s="659"/>
      <c r="ACD327" s="659"/>
      <c r="ACE327" s="659"/>
      <c r="ACF327" s="659"/>
      <c r="ACG327" s="659"/>
      <c r="ACH327" s="659"/>
      <c r="ACI327" s="659"/>
      <c r="ACJ327" s="659"/>
      <c r="ACK327" s="659"/>
      <c r="ACL327" s="659"/>
      <c r="ACM327" s="659"/>
      <c r="ACN327" s="659"/>
      <c r="ACO327" s="659"/>
      <c r="ACP327" s="659"/>
      <c r="ACQ327" s="659"/>
      <c r="ACR327" s="659"/>
      <c r="ACS327" s="659"/>
      <c r="ACT327" s="659"/>
      <c r="ACU327" s="659"/>
      <c r="ACV327" s="659"/>
      <c r="ACW327" s="659"/>
      <c r="ACX327" s="659"/>
      <c r="ACY327" s="659"/>
      <c r="ACZ327" s="659"/>
      <c r="ADA327" s="659"/>
      <c r="ADB327" s="659"/>
      <c r="ADC327" s="659"/>
      <c r="ADD327" s="659"/>
      <c r="ADE327" s="659"/>
      <c r="ADF327" s="659"/>
      <c r="ADG327" s="659"/>
      <c r="ADH327" s="659"/>
      <c r="ADI327" s="659"/>
      <c r="ADJ327" s="659"/>
      <c r="ADK327" s="659"/>
      <c r="ADL327" s="659"/>
      <c r="ADM327" s="659"/>
      <c r="ADN327" s="659"/>
      <c r="ADO327" s="659"/>
      <c r="ADP327" s="659"/>
      <c r="ADQ327" s="659"/>
      <c r="ADR327" s="659"/>
      <c r="ADS327" s="659"/>
      <c r="ADT327" s="659"/>
      <c r="ADU327" s="659"/>
      <c r="ADV327" s="659"/>
      <c r="ADW327" s="659"/>
      <c r="ADX327" s="659"/>
      <c r="ADY327" s="659"/>
      <c r="ADZ327" s="659"/>
      <c r="AEA327" s="659"/>
      <c r="AEB327" s="659"/>
      <c r="AEC327" s="659"/>
      <c r="AED327" s="659"/>
      <c r="AEE327" s="659"/>
      <c r="AEF327" s="659"/>
      <c r="AEG327" s="659"/>
      <c r="AEH327" s="659"/>
      <c r="AEI327" s="659"/>
      <c r="AEJ327" s="659"/>
      <c r="AEK327" s="659"/>
      <c r="AEL327" s="659"/>
      <c r="AEM327" s="659"/>
      <c r="AEN327" s="659"/>
      <c r="AEO327" s="659"/>
      <c r="AEP327" s="659"/>
      <c r="AEQ327" s="659"/>
      <c r="AER327" s="659"/>
      <c r="AES327" s="659"/>
      <c r="AET327" s="659"/>
      <c r="AEU327" s="659"/>
      <c r="AEV327" s="659"/>
      <c r="AEW327" s="659"/>
      <c r="AEX327" s="659"/>
      <c r="AEY327" s="659"/>
      <c r="AEZ327" s="659"/>
      <c r="AFA327" s="659"/>
      <c r="AFB327" s="659"/>
      <c r="AFC327" s="659"/>
      <c r="AFD327" s="659"/>
      <c r="AFE327" s="659"/>
      <c r="AFF327" s="659"/>
      <c r="AFG327" s="659"/>
      <c r="AFH327" s="659"/>
      <c r="AFI327" s="659"/>
      <c r="AFJ327" s="659"/>
      <c r="AFK327" s="659"/>
      <c r="AFL327" s="659"/>
      <c r="AFM327" s="659"/>
      <c r="AFN327" s="659"/>
      <c r="AFO327" s="659"/>
      <c r="AFP327" s="659"/>
      <c r="AFQ327" s="659"/>
      <c r="AFR327" s="659"/>
      <c r="AFS327" s="659"/>
      <c r="AFT327" s="659"/>
      <c r="AFU327" s="659"/>
      <c r="AFV327" s="659"/>
      <c r="AFW327" s="659"/>
      <c r="AFX327" s="659"/>
      <c r="AFY327" s="659"/>
      <c r="AFZ327" s="659"/>
      <c r="AGA327" s="659"/>
      <c r="AGB327" s="659"/>
      <c r="AGC327" s="659"/>
      <c r="AGD327" s="659"/>
      <c r="AGE327" s="659"/>
      <c r="AGF327" s="659"/>
      <c r="AGG327" s="659"/>
      <c r="AGH327" s="659"/>
      <c r="AGI327" s="659"/>
      <c r="AGJ327" s="659"/>
      <c r="AGK327" s="659"/>
      <c r="AGL327" s="659"/>
      <c r="AGM327" s="659"/>
      <c r="AGN327" s="659"/>
      <c r="AGO327" s="659"/>
      <c r="AGP327" s="659"/>
      <c r="AGQ327" s="659"/>
      <c r="AGR327" s="659"/>
      <c r="AGS327" s="659"/>
      <c r="AGT327" s="659"/>
      <c r="AGU327" s="659"/>
      <c r="AGV327" s="659"/>
      <c r="AGW327" s="659"/>
      <c r="AGX327" s="659"/>
      <c r="AGY327" s="659"/>
      <c r="AGZ327" s="659"/>
      <c r="AHA327" s="659"/>
      <c r="AHB327" s="659"/>
      <c r="AHC327" s="659"/>
      <c r="AHD327" s="659"/>
      <c r="AHE327" s="659"/>
      <c r="AHF327" s="659"/>
      <c r="AHG327" s="659"/>
      <c r="AHH327" s="659"/>
      <c r="AHI327" s="659"/>
      <c r="AHJ327" s="659"/>
      <c r="AHK327" s="659"/>
      <c r="AHL327" s="659"/>
      <c r="AHM327" s="659"/>
      <c r="AHN327" s="659"/>
      <c r="AHO327" s="659"/>
      <c r="AHP327" s="659"/>
      <c r="AHQ327" s="659"/>
      <c r="AHR327" s="659"/>
      <c r="AHS327" s="659"/>
      <c r="AHT327" s="659"/>
      <c r="AHU327" s="659"/>
      <c r="AHV327" s="659"/>
      <c r="AHW327" s="659"/>
      <c r="AHX327" s="659"/>
      <c r="AHY327" s="659"/>
      <c r="AHZ327" s="659"/>
      <c r="AIA327" s="659"/>
      <c r="AIB327" s="659"/>
      <c r="AIC327" s="659"/>
      <c r="AID327" s="659"/>
      <c r="AIE327" s="659"/>
      <c r="AIF327" s="659"/>
      <c r="AIG327" s="659"/>
      <c r="AIH327" s="659"/>
      <c r="AII327" s="659"/>
      <c r="AIJ327" s="659"/>
      <c r="AIK327" s="659"/>
      <c r="AIL327" s="659"/>
      <c r="AIM327" s="659"/>
      <c r="AIN327" s="659"/>
      <c r="AIO327" s="659"/>
      <c r="AIP327" s="659"/>
      <c r="AIQ327" s="659"/>
      <c r="AIR327" s="659"/>
      <c r="AIS327" s="659"/>
      <c r="AIT327" s="659"/>
      <c r="AIU327" s="659"/>
      <c r="AIV327" s="659"/>
      <c r="AIW327" s="659"/>
      <c r="AIX327" s="659"/>
      <c r="AIY327" s="659"/>
      <c r="AIZ327" s="659"/>
      <c r="AJA327" s="659"/>
      <c r="AJB327" s="659"/>
      <c r="AJC327" s="659"/>
      <c r="AJD327" s="659"/>
      <c r="AJE327" s="659"/>
      <c r="AJF327" s="659"/>
      <c r="AJG327" s="659"/>
      <c r="AJH327" s="659"/>
      <c r="AJI327" s="659"/>
      <c r="AJJ327" s="659"/>
      <c r="AJK327" s="659"/>
      <c r="AJL327" s="659"/>
      <c r="AJM327" s="659"/>
      <c r="AJN327" s="659"/>
      <c r="AJO327" s="659"/>
      <c r="AJP327" s="659"/>
      <c r="AJQ327" s="659"/>
      <c r="AJR327" s="659"/>
      <c r="AJS327" s="659"/>
      <c r="AJT327" s="659"/>
      <c r="AJU327" s="659"/>
      <c r="AJV327" s="659"/>
      <c r="AJW327" s="659"/>
      <c r="AJX327" s="659"/>
      <c r="AJY327" s="659"/>
    </row>
    <row r="328" spans="1:961" ht="15.75" hidden="1" x14ac:dyDescent="0.25">
      <c r="A328" s="682"/>
      <c r="B328" s="682"/>
      <c r="C328" s="650">
        <v>349</v>
      </c>
      <c r="D328" s="662">
        <f>C137</f>
        <v>1600</v>
      </c>
      <c r="E328" s="650">
        <v>349</v>
      </c>
      <c r="F328" s="660"/>
      <c r="G328" s="650">
        <v>349</v>
      </c>
      <c r="H328" s="660">
        <f t="shared" si="102"/>
        <v>1600</v>
      </c>
      <c r="I328" s="682"/>
    </row>
    <row r="329" spans="1:961" ht="15.75" hidden="1" x14ac:dyDescent="0.25">
      <c r="A329" s="682"/>
      <c r="B329" s="682"/>
      <c r="C329" s="665" t="s">
        <v>253</v>
      </c>
      <c r="D329" s="666">
        <f>SUM(D320:D328)</f>
        <v>487037</v>
      </c>
      <c r="E329" s="665" t="s">
        <v>253</v>
      </c>
      <c r="F329" s="666">
        <f>SUM(F320:F328)</f>
        <v>0</v>
      </c>
      <c r="G329" s="665" t="s">
        <v>253</v>
      </c>
      <c r="H329" s="667">
        <f>SUM(H320:H328)</f>
        <v>487037</v>
      </c>
      <c r="I329" s="682"/>
    </row>
    <row r="330" spans="1:961" ht="15.75" hidden="1" x14ac:dyDescent="0.25">
      <c r="A330" s="682"/>
      <c r="B330" s="682"/>
      <c r="C330" s="650"/>
      <c r="D330" s="648"/>
      <c r="E330" s="650"/>
      <c r="F330" s="648"/>
      <c r="G330" s="650"/>
      <c r="H330" s="660">
        <f>D330+F330</f>
        <v>0</v>
      </c>
      <c r="I330" s="682"/>
    </row>
    <row r="331" spans="1:961" ht="15.75" hidden="1" x14ac:dyDescent="0.25">
      <c r="A331" s="682"/>
      <c r="B331" s="682"/>
      <c r="C331" s="670" t="s">
        <v>254</v>
      </c>
      <c r="D331" s="671">
        <f>SUM(D308+D309+D310+D313+D314+D316+D318+D319+D329+D315+D317)</f>
        <v>6565224</v>
      </c>
      <c r="E331" s="670" t="s">
        <v>254</v>
      </c>
      <c r="F331" s="671">
        <f>SUM(F308+F309+F310+F313+F314+F316+F318+F319+F329+F315+F317)</f>
        <v>456203.9</v>
      </c>
      <c r="G331" s="670" t="s">
        <v>254</v>
      </c>
      <c r="H331" s="672">
        <f>SUM(H308+H309+H310+H313+H314+H316+H318+H319+H329+H315+H317)</f>
        <v>7021670.9000000004</v>
      </c>
      <c r="I331" s="682"/>
    </row>
    <row r="332" spans="1:961" ht="15.75" hidden="1" x14ac:dyDescent="0.25">
      <c r="A332" s="682"/>
      <c r="B332" s="682"/>
      <c r="C332" s="644"/>
      <c r="D332" s="676">
        <f>D331-C178</f>
        <v>0</v>
      </c>
      <c r="E332" s="644"/>
      <c r="F332" s="676">
        <f>F331-C259</f>
        <v>-84500</v>
      </c>
      <c r="G332" s="644"/>
      <c r="H332" s="676">
        <f t="shared" si="102"/>
        <v>-84500</v>
      </c>
      <c r="I332" s="682"/>
    </row>
    <row r="333" spans="1:961" ht="15.75" hidden="1" x14ac:dyDescent="0.25">
      <c r="A333" s="682"/>
      <c r="B333" s="682"/>
      <c r="C333" s="650" t="s">
        <v>262</v>
      </c>
      <c r="D333" s="648"/>
      <c r="E333" s="650" t="s">
        <v>263</v>
      </c>
      <c r="F333" s="648"/>
      <c r="G333" s="650" t="s">
        <v>264</v>
      </c>
      <c r="H333" s="660">
        <f t="shared" si="102"/>
        <v>0</v>
      </c>
      <c r="I333" s="682"/>
    </row>
    <row r="334" spans="1:961" ht="15.75" hidden="1" x14ac:dyDescent="0.25">
      <c r="A334" s="682"/>
      <c r="B334" s="682"/>
      <c r="C334" s="650">
        <v>211</v>
      </c>
      <c r="D334" s="660">
        <f>D293</f>
        <v>29510010</v>
      </c>
      <c r="E334" s="650">
        <v>211</v>
      </c>
      <c r="F334" s="660">
        <f>F293+B293</f>
        <v>2169405.36</v>
      </c>
      <c r="G334" s="650">
        <v>211</v>
      </c>
      <c r="H334" s="660">
        <f>D334+F334</f>
        <v>31679415.359999999</v>
      </c>
      <c r="I334" s="682"/>
    </row>
    <row r="335" spans="1:961" ht="15.75" hidden="1" x14ac:dyDescent="0.25">
      <c r="A335" s="682"/>
      <c r="B335" s="682"/>
      <c r="C335" s="650">
        <v>213</v>
      </c>
      <c r="D335" s="660">
        <f>D294</f>
        <v>8912023</v>
      </c>
      <c r="E335" s="650">
        <v>213</v>
      </c>
      <c r="F335" s="660">
        <f>B294+F294</f>
        <v>655160.47</v>
      </c>
      <c r="G335" s="650">
        <v>213</v>
      </c>
      <c r="H335" s="660">
        <f t="shared" ref="H335:H355" si="103">D335+F335</f>
        <v>9567183.4700000007</v>
      </c>
      <c r="I335" s="682"/>
    </row>
    <row r="336" spans="1:961" ht="15.75" hidden="1" x14ac:dyDescent="0.25">
      <c r="A336" s="682"/>
      <c r="B336" s="682"/>
      <c r="C336" s="650">
        <v>221</v>
      </c>
      <c r="D336" s="660">
        <f>D295+D308</f>
        <v>20785</v>
      </c>
      <c r="E336" s="650">
        <v>221</v>
      </c>
      <c r="F336" s="660">
        <f>B295+F295+F308</f>
        <v>0</v>
      </c>
      <c r="G336" s="650">
        <v>221</v>
      </c>
      <c r="H336" s="660">
        <f t="shared" si="103"/>
        <v>20785</v>
      </c>
      <c r="I336" s="682"/>
    </row>
    <row r="337" spans="1:970" s="8" customFormat="1" ht="15.75" hidden="1" x14ac:dyDescent="0.25">
      <c r="A337" s="682"/>
      <c r="B337" s="682"/>
      <c r="C337" s="650">
        <v>222</v>
      </c>
      <c r="D337" s="660">
        <f>D309</f>
        <v>0</v>
      </c>
      <c r="E337" s="650">
        <v>222</v>
      </c>
      <c r="F337" s="660">
        <f>F309</f>
        <v>0</v>
      </c>
      <c r="G337" s="650">
        <v>222</v>
      </c>
      <c r="H337" s="660">
        <f t="shared" si="103"/>
        <v>0</v>
      </c>
      <c r="I337" s="682"/>
      <c r="J337" s="232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680"/>
      <c r="Y337" s="680"/>
      <c r="Z337" s="680"/>
      <c r="AA337" s="680"/>
      <c r="AB337" s="680"/>
      <c r="AC337" s="680"/>
      <c r="AD337" s="680"/>
      <c r="AE337" s="680"/>
      <c r="AF337" s="680"/>
      <c r="AG337" s="680"/>
      <c r="AH337" s="680"/>
      <c r="AI337" s="680"/>
      <c r="AJ337" s="680"/>
      <c r="AK337" s="680"/>
      <c r="AL337" s="680"/>
      <c r="AM337" s="680"/>
      <c r="AN337" s="680"/>
      <c r="AO337" s="680"/>
      <c r="AP337" s="680"/>
      <c r="AQ337" s="680"/>
      <c r="AR337" s="680"/>
      <c r="AS337" s="680"/>
      <c r="AT337" s="680"/>
      <c r="AU337" s="680"/>
      <c r="AV337" s="680"/>
      <c r="AW337" s="680"/>
      <c r="AX337" s="680"/>
      <c r="AY337" s="680"/>
      <c r="AZ337" s="680"/>
      <c r="BA337" s="681"/>
      <c r="BB337" s="681"/>
      <c r="AJZ337" s="7"/>
      <c r="AKA337" s="7"/>
      <c r="AKB337" s="7"/>
      <c r="AKC337" s="7"/>
      <c r="AKD337" s="7"/>
      <c r="AKE337" s="7"/>
      <c r="AKF337" s="7"/>
      <c r="AKG337" s="7"/>
      <c r="AKH337" s="7"/>
    </row>
    <row r="338" spans="1:970" s="8" customFormat="1" ht="15.75" hidden="1" x14ac:dyDescent="0.25">
      <c r="A338" s="682"/>
      <c r="B338" s="682"/>
      <c r="C338" s="650">
        <v>212</v>
      </c>
      <c r="D338" s="660">
        <f>D296+D310</f>
        <v>43892</v>
      </c>
      <c r="E338" s="650">
        <v>212</v>
      </c>
      <c r="F338" s="660">
        <f>B296+F296+F310</f>
        <v>0</v>
      </c>
      <c r="G338" s="650">
        <v>212</v>
      </c>
      <c r="H338" s="660">
        <f t="shared" si="103"/>
        <v>43892</v>
      </c>
      <c r="I338" s="682"/>
      <c r="J338" s="232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680"/>
      <c r="Y338" s="680"/>
      <c r="Z338" s="680"/>
      <c r="AA338" s="680"/>
      <c r="AB338" s="680"/>
      <c r="AC338" s="680"/>
      <c r="AD338" s="680"/>
      <c r="AE338" s="680"/>
      <c r="AF338" s="680"/>
      <c r="AG338" s="680"/>
      <c r="AH338" s="680"/>
      <c r="AI338" s="680"/>
      <c r="AJ338" s="680"/>
      <c r="AK338" s="680"/>
      <c r="AL338" s="680"/>
      <c r="AM338" s="680"/>
      <c r="AN338" s="680"/>
      <c r="AO338" s="680"/>
      <c r="AP338" s="680"/>
      <c r="AQ338" s="680"/>
      <c r="AR338" s="680"/>
      <c r="AS338" s="680"/>
      <c r="AT338" s="680"/>
      <c r="AU338" s="680"/>
      <c r="AV338" s="680"/>
      <c r="AW338" s="680"/>
      <c r="AX338" s="680"/>
      <c r="AY338" s="680"/>
      <c r="AZ338" s="680"/>
      <c r="BA338" s="681"/>
      <c r="BB338" s="681"/>
      <c r="AJZ338" s="7"/>
      <c r="AKA338" s="7"/>
      <c r="AKB338" s="7"/>
      <c r="AKC338" s="7"/>
      <c r="AKD338" s="7"/>
      <c r="AKE338" s="7"/>
      <c r="AKF338" s="7"/>
      <c r="AKG338" s="7"/>
      <c r="AKH338" s="7"/>
    </row>
    <row r="339" spans="1:970" s="8" customFormat="1" ht="15.75" hidden="1" x14ac:dyDescent="0.25">
      <c r="A339" s="682"/>
      <c r="B339" s="682"/>
      <c r="C339" s="650">
        <v>214</v>
      </c>
      <c r="D339" s="660">
        <f>D297</f>
        <v>0</v>
      </c>
      <c r="E339" s="650">
        <v>214</v>
      </c>
      <c r="F339" s="660">
        <f>B297+F297</f>
        <v>0</v>
      </c>
      <c r="G339" s="650">
        <v>214</v>
      </c>
      <c r="H339" s="660">
        <f t="shared" si="103"/>
        <v>0</v>
      </c>
      <c r="I339" s="682"/>
      <c r="J339" s="232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680"/>
      <c r="Y339" s="680"/>
      <c r="Z339" s="680"/>
      <c r="AA339" s="680"/>
      <c r="AB339" s="680"/>
      <c r="AC339" s="680"/>
      <c r="AD339" s="680"/>
      <c r="AE339" s="680"/>
      <c r="AF339" s="680"/>
      <c r="AG339" s="680"/>
      <c r="AH339" s="680"/>
      <c r="AI339" s="680"/>
      <c r="AJ339" s="680"/>
      <c r="AK339" s="680"/>
      <c r="AL339" s="680"/>
      <c r="AM339" s="680"/>
      <c r="AN339" s="680"/>
      <c r="AO339" s="680"/>
      <c r="AP339" s="680"/>
      <c r="AQ339" s="680"/>
      <c r="AR339" s="680"/>
      <c r="AS339" s="680"/>
      <c r="AT339" s="680"/>
      <c r="AU339" s="680"/>
      <c r="AV339" s="680"/>
      <c r="AW339" s="680"/>
      <c r="AX339" s="680"/>
      <c r="AY339" s="680"/>
      <c r="AZ339" s="680"/>
      <c r="BA339" s="681"/>
      <c r="BB339" s="681"/>
      <c r="AJZ339" s="7"/>
      <c r="AKA339" s="7"/>
      <c r="AKB339" s="7"/>
      <c r="AKC339" s="7"/>
      <c r="AKD339" s="7"/>
      <c r="AKE339" s="7"/>
      <c r="AKF339" s="7"/>
      <c r="AKG339" s="7"/>
      <c r="AKH339" s="7"/>
    </row>
    <row r="340" spans="1:970" s="8" customFormat="1" ht="15.75" hidden="1" x14ac:dyDescent="0.25">
      <c r="A340" s="682"/>
      <c r="B340" s="682"/>
      <c r="C340" s="679">
        <v>223</v>
      </c>
      <c r="D340" s="660">
        <f>D313</f>
        <v>1733295</v>
      </c>
      <c r="E340" s="679">
        <v>223</v>
      </c>
      <c r="F340" s="660">
        <f>F313</f>
        <v>0</v>
      </c>
      <c r="G340" s="679">
        <v>223</v>
      </c>
      <c r="H340" s="660">
        <f t="shared" si="103"/>
        <v>1733295</v>
      </c>
      <c r="I340" s="682"/>
      <c r="J340" s="232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680"/>
      <c r="Y340" s="680"/>
      <c r="Z340" s="680"/>
      <c r="AA340" s="680"/>
      <c r="AB340" s="680"/>
      <c r="AC340" s="680"/>
      <c r="AD340" s="680"/>
      <c r="AE340" s="680"/>
      <c r="AF340" s="680"/>
      <c r="AG340" s="680"/>
      <c r="AH340" s="680"/>
      <c r="AI340" s="680"/>
      <c r="AJ340" s="680"/>
      <c r="AK340" s="680"/>
      <c r="AL340" s="680"/>
      <c r="AM340" s="680"/>
      <c r="AN340" s="680"/>
      <c r="AO340" s="680"/>
      <c r="AP340" s="680"/>
      <c r="AQ340" s="680"/>
      <c r="AR340" s="680"/>
      <c r="AS340" s="680"/>
      <c r="AT340" s="680"/>
      <c r="AU340" s="680"/>
      <c r="AV340" s="680"/>
      <c r="AW340" s="680"/>
      <c r="AX340" s="680"/>
      <c r="AY340" s="680"/>
      <c r="AZ340" s="680"/>
      <c r="BA340" s="681"/>
      <c r="BB340" s="681"/>
      <c r="AJZ340" s="7"/>
      <c r="AKA340" s="7"/>
      <c r="AKB340" s="7"/>
      <c r="AKC340" s="7"/>
      <c r="AKD340" s="7"/>
      <c r="AKE340" s="7"/>
      <c r="AKF340" s="7"/>
      <c r="AKG340" s="7"/>
      <c r="AKH340" s="7"/>
    </row>
    <row r="341" spans="1:970" s="8" customFormat="1" ht="15.75" hidden="1" x14ac:dyDescent="0.25">
      <c r="A341" s="682"/>
      <c r="B341" s="682"/>
      <c r="C341" s="650" t="s">
        <v>258</v>
      </c>
      <c r="D341" s="660">
        <f>D314+D298</f>
        <v>847925</v>
      </c>
      <c r="E341" s="650" t="s">
        <v>258</v>
      </c>
      <c r="F341" s="660">
        <f>B298+F298+F314</f>
        <v>0</v>
      </c>
      <c r="G341" s="650" t="s">
        <v>258</v>
      </c>
      <c r="H341" s="660">
        <f t="shared" si="103"/>
        <v>847925</v>
      </c>
      <c r="I341" s="682"/>
      <c r="J341" s="232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680"/>
      <c r="Y341" s="680"/>
      <c r="Z341" s="680"/>
      <c r="AA341" s="680"/>
      <c r="AB341" s="680"/>
      <c r="AC341" s="680"/>
      <c r="AD341" s="680"/>
      <c r="AE341" s="680"/>
      <c r="AF341" s="680"/>
      <c r="AG341" s="680"/>
      <c r="AH341" s="680"/>
      <c r="AI341" s="680"/>
      <c r="AJ341" s="680"/>
      <c r="AK341" s="680"/>
      <c r="AL341" s="680"/>
      <c r="AM341" s="680"/>
      <c r="AN341" s="680"/>
      <c r="AO341" s="680"/>
      <c r="AP341" s="680"/>
      <c r="AQ341" s="680"/>
      <c r="AR341" s="680"/>
      <c r="AS341" s="680"/>
      <c r="AT341" s="680"/>
      <c r="AU341" s="680"/>
      <c r="AV341" s="680"/>
      <c r="AW341" s="680"/>
      <c r="AX341" s="680"/>
      <c r="AY341" s="680"/>
      <c r="AZ341" s="680"/>
      <c r="BA341" s="681"/>
      <c r="BB341" s="681"/>
      <c r="AJZ341" s="7"/>
      <c r="AKA341" s="7"/>
      <c r="AKB341" s="7"/>
      <c r="AKC341" s="7"/>
      <c r="AKD341" s="7"/>
      <c r="AKE341" s="7"/>
      <c r="AKF341" s="7"/>
      <c r="AKG341" s="7"/>
      <c r="AKH341" s="7"/>
    </row>
    <row r="342" spans="1:970" s="8" customFormat="1" ht="15.75" hidden="1" x14ac:dyDescent="0.25">
      <c r="A342" s="682"/>
      <c r="B342" s="682"/>
      <c r="C342" s="650" t="s">
        <v>259</v>
      </c>
      <c r="D342" s="660">
        <f>D315</f>
        <v>0</v>
      </c>
      <c r="E342" s="650" t="s">
        <v>259</v>
      </c>
      <c r="F342" s="660">
        <f>F315</f>
        <v>0</v>
      </c>
      <c r="G342" s="650" t="s">
        <v>259</v>
      </c>
      <c r="H342" s="660">
        <f t="shared" si="103"/>
        <v>0</v>
      </c>
      <c r="I342" s="682"/>
      <c r="J342" s="232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680"/>
      <c r="Y342" s="680"/>
      <c r="Z342" s="680"/>
      <c r="AA342" s="680"/>
      <c r="AB342" s="680"/>
      <c r="AC342" s="680"/>
      <c r="AD342" s="680"/>
      <c r="AE342" s="680"/>
      <c r="AF342" s="680"/>
      <c r="AG342" s="680"/>
      <c r="AH342" s="680"/>
      <c r="AI342" s="680"/>
      <c r="AJ342" s="680"/>
      <c r="AK342" s="680"/>
      <c r="AL342" s="680"/>
      <c r="AM342" s="680"/>
      <c r="AN342" s="680"/>
      <c r="AO342" s="680"/>
      <c r="AP342" s="680"/>
      <c r="AQ342" s="680"/>
      <c r="AR342" s="680"/>
      <c r="AS342" s="680"/>
      <c r="AT342" s="680"/>
      <c r="AU342" s="680"/>
      <c r="AV342" s="680"/>
      <c r="AW342" s="680"/>
      <c r="AX342" s="680"/>
      <c r="AY342" s="680"/>
      <c r="AZ342" s="680"/>
      <c r="BA342" s="681"/>
      <c r="BB342" s="681"/>
      <c r="AJZ342" s="7"/>
      <c r="AKA342" s="7"/>
      <c r="AKB342" s="7"/>
      <c r="AKC342" s="7"/>
      <c r="AKD342" s="7"/>
      <c r="AKE342" s="7"/>
      <c r="AKF342" s="7"/>
      <c r="AKG342" s="7"/>
      <c r="AKH342" s="7"/>
    </row>
    <row r="343" spans="1:970" s="8" customFormat="1" ht="15.75" hidden="1" x14ac:dyDescent="0.25">
      <c r="A343" s="682"/>
      <c r="B343" s="682"/>
      <c r="C343" s="650" t="s">
        <v>260</v>
      </c>
      <c r="D343" s="660">
        <f>D299+D316</f>
        <v>3603790</v>
      </c>
      <c r="E343" s="650" t="s">
        <v>260</v>
      </c>
      <c r="F343" s="660">
        <f>B299+F299+F316</f>
        <v>4936662.9000000004</v>
      </c>
      <c r="G343" s="650" t="s">
        <v>260</v>
      </c>
      <c r="H343" s="660">
        <f t="shared" si="103"/>
        <v>8540452.9000000004</v>
      </c>
      <c r="I343" s="682"/>
      <c r="J343" s="232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680"/>
      <c r="Y343" s="680"/>
      <c r="Z343" s="680"/>
      <c r="AA343" s="680"/>
      <c r="AB343" s="680"/>
      <c r="AC343" s="680"/>
      <c r="AD343" s="680"/>
      <c r="AE343" s="680"/>
      <c r="AF343" s="680"/>
      <c r="AG343" s="680"/>
      <c r="AH343" s="680"/>
      <c r="AI343" s="680"/>
      <c r="AJ343" s="680"/>
      <c r="AK343" s="680"/>
      <c r="AL343" s="680"/>
      <c r="AM343" s="680"/>
      <c r="AN343" s="680"/>
      <c r="AO343" s="680"/>
      <c r="AP343" s="680"/>
      <c r="AQ343" s="680"/>
      <c r="AR343" s="680"/>
      <c r="AS343" s="680"/>
      <c r="AT343" s="680"/>
      <c r="AU343" s="680"/>
      <c r="AV343" s="680"/>
      <c r="AW343" s="680"/>
      <c r="AX343" s="680"/>
      <c r="AY343" s="680"/>
      <c r="AZ343" s="680"/>
      <c r="BA343" s="681"/>
      <c r="BB343" s="681"/>
      <c r="AJZ343" s="7"/>
      <c r="AKA343" s="7"/>
      <c r="AKB343" s="7"/>
      <c r="AKC343" s="7"/>
      <c r="AKD343" s="7"/>
      <c r="AKE343" s="7"/>
      <c r="AKF343" s="7"/>
      <c r="AKG343" s="7"/>
      <c r="AKH343" s="7"/>
    </row>
    <row r="344" spans="1:970" s="8" customFormat="1" ht="15.75" hidden="1" x14ac:dyDescent="0.25">
      <c r="A344" s="682"/>
      <c r="B344" s="682"/>
      <c r="C344" s="650" t="s">
        <v>261</v>
      </c>
      <c r="D344" s="660">
        <f>D317</f>
        <v>0</v>
      </c>
      <c r="E344" s="650" t="s">
        <v>261</v>
      </c>
      <c r="F344" s="660">
        <f>F317</f>
        <v>0</v>
      </c>
      <c r="G344" s="650" t="s">
        <v>261</v>
      </c>
      <c r="H344" s="660">
        <f t="shared" si="103"/>
        <v>0</v>
      </c>
      <c r="I344" s="682"/>
      <c r="J344" s="232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680"/>
      <c r="Y344" s="680"/>
      <c r="Z344" s="680"/>
      <c r="AA344" s="680"/>
      <c r="AB344" s="680"/>
      <c r="AC344" s="680"/>
      <c r="AD344" s="680"/>
      <c r="AE344" s="680"/>
      <c r="AF344" s="680"/>
      <c r="AG344" s="680"/>
      <c r="AH344" s="680"/>
      <c r="AI344" s="680"/>
      <c r="AJ344" s="680"/>
      <c r="AK344" s="680"/>
      <c r="AL344" s="680"/>
      <c r="AM344" s="680"/>
      <c r="AN344" s="680"/>
      <c r="AO344" s="680"/>
      <c r="AP344" s="680"/>
      <c r="AQ344" s="680"/>
      <c r="AR344" s="680"/>
      <c r="AS344" s="680"/>
      <c r="AT344" s="680"/>
      <c r="AU344" s="680"/>
      <c r="AV344" s="680"/>
      <c r="AW344" s="680"/>
      <c r="AX344" s="680"/>
      <c r="AY344" s="680"/>
      <c r="AZ344" s="680"/>
      <c r="BA344" s="681"/>
      <c r="BB344" s="681"/>
      <c r="AJZ344" s="7"/>
      <c r="AKA344" s="7"/>
      <c r="AKB344" s="7"/>
      <c r="AKC344" s="7"/>
      <c r="AKD344" s="7"/>
      <c r="AKE344" s="7"/>
      <c r="AKF344" s="7"/>
      <c r="AKG344" s="7"/>
      <c r="AKH344" s="7"/>
    </row>
    <row r="345" spans="1:970" s="8" customFormat="1" ht="15.75" hidden="1" x14ac:dyDescent="0.25">
      <c r="A345" s="682"/>
      <c r="B345" s="682"/>
      <c r="C345" s="650">
        <v>228</v>
      </c>
      <c r="D345" s="660">
        <f>D318</f>
        <v>0</v>
      </c>
      <c r="E345" s="650">
        <v>228</v>
      </c>
      <c r="F345" s="660">
        <f>F318</f>
        <v>0</v>
      </c>
      <c r="G345" s="650">
        <v>228</v>
      </c>
      <c r="H345" s="660">
        <f t="shared" si="103"/>
        <v>0</v>
      </c>
      <c r="I345" s="682"/>
      <c r="J345" s="232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680"/>
      <c r="Y345" s="680"/>
      <c r="Z345" s="680"/>
      <c r="AA345" s="680"/>
      <c r="AB345" s="680"/>
      <c r="AC345" s="680"/>
      <c r="AD345" s="680"/>
      <c r="AE345" s="680"/>
      <c r="AF345" s="680"/>
      <c r="AG345" s="680"/>
      <c r="AH345" s="680"/>
      <c r="AI345" s="680"/>
      <c r="AJ345" s="680"/>
      <c r="AK345" s="680"/>
      <c r="AL345" s="680"/>
      <c r="AM345" s="680"/>
      <c r="AN345" s="680"/>
      <c r="AO345" s="680"/>
      <c r="AP345" s="680"/>
      <c r="AQ345" s="680"/>
      <c r="AR345" s="680"/>
      <c r="AS345" s="680"/>
      <c r="AT345" s="680"/>
      <c r="AU345" s="680"/>
      <c r="AV345" s="680"/>
      <c r="AW345" s="680"/>
      <c r="AX345" s="680"/>
      <c r="AY345" s="680"/>
      <c r="AZ345" s="680"/>
      <c r="BA345" s="681"/>
      <c r="BB345" s="681"/>
      <c r="AJZ345" s="7"/>
      <c r="AKA345" s="7"/>
      <c r="AKB345" s="7"/>
      <c r="AKC345" s="7"/>
      <c r="AKD345" s="7"/>
      <c r="AKE345" s="7"/>
      <c r="AKF345" s="7"/>
      <c r="AKG345" s="7"/>
      <c r="AKH345" s="7"/>
    </row>
    <row r="346" spans="1:970" ht="15.75" hidden="1" x14ac:dyDescent="0.25">
      <c r="A346" s="682"/>
      <c r="B346" s="682"/>
      <c r="C346" s="650">
        <v>290</v>
      </c>
      <c r="D346" s="660">
        <f>D319</f>
        <v>0</v>
      </c>
      <c r="E346" s="650">
        <v>290</v>
      </c>
      <c r="F346" s="660">
        <f>F319</f>
        <v>0</v>
      </c>
      <c r="G346" s="650">
        <v>290</v>
      </c>
      <c r="H346" s="660">
        <f t="shared" si="103"/>
        <v>0</v>
      </c>
      <c r="I346" s="682"/>
    </row>
    <row r="347" spans="1:970" s="8" customFormat="1" ht="22.5" hidden="1" customHeight="1" x14ac:dyDescent="0.25">
      <c r="A347" s="682"/>
      <c r="B347" s="682"/>
      <c r="C347" s="650">
        <v>310</v>
      </c>
      <c r="D347" s="660">
        <f>D300+D320</f>
        <v>1499125</v>
      </c>
      <c r="E347" s="650">
        <v>310</v>
      </c>
      <c r="F347" s="660">
        <f>B300+F300+F320</f>
        <v>0</v>
      </c>
      <c r="G347" s="650">
        <v>310</v>
      </c>
      <c r="H347" s="660">
        <f t="shared" si="103"/>
        <v>1499125</v>
      </c>
      <c r="I347" s="682"/>
      <c r="J347" s="232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680"/>
      <c r="Y347" s="680"/>
      <c r="Z347" s="680"/>
      <c r="AA347" s="680"/>
      <c r="AB347" s="680"/>
      <c r="AC347" s="680"/>
      <c r="AD347" s="680"/>
      <c r="AE347" s="680"/>
      <c r="AF347" s="680"/>
      <c r="AG347" s="680"/>
      <c r="AH347" s="680"/>
      <c r="AI347" s="680"/>
      <c r="AJ347" s="680"/>
      <c r="AK347" s="680"/>
      <c r="AL347" s="680"/>
      <c r="AM347" s="680"/>
      <c r="AN347" s="680"/>
      <c r="AO347" s="680"/>
      <c r="AP347" s="680"/>
      <c r="AQ347" s="680"/>
      <c r="AR347" s="680"/>
      <c r="AS347" s="680"/>
      <c r="AT347" s="680"/>
      <c r="AU347" s="680"/>
      <c r="AV347" s="680"/>
      <c r="AW347" s="680"/>
      <c r="AX347" s="680"/>
      <c r="AY347" s="680"/>
      <c r="AZ347" s="680"/>
      <c r="BA347" s="681"/>
      <c r="BB347" s="681"/>
      <c r="AJZ347" s="7"/>
      <c r="AKA347" s="7"/>
      <c r="AKB347" s="7"/>
      <c r="AKC347" s="7"/>
      <c r="AKD347" s="7"/>
      <c r="AKE347" s="7"/>
      <c r="AKF347" s="7"/>
      <c r="AKG347" s="7"/>
      <c r="AKH347" s="7"/>
    </row>
    <row r="348" spans="1:970" s="8" customFormat="1" ht="22.5" hidden="1" customHeight="1" x14ac:dyDescent="0.25">
      <c r="A348" s="682"/>
      <c r="B348" s="682"/>
      <c r="C348" s="650">
        <v>340</v>
      </c>
      <c r="D348" s="660">
        <f>D321</f>
        <v>0</v>
      </c>
      <c r="E348" s="650">
        <v>340</v>
      </c>
      <c r="F348" s="660">
        <f>F321</f>
        <v>0</v>
      </c>
      <c r="G348" s="650">
        <v>340</v>
      </c>
      <c r="H348" s="660">
        <f t="shared" si="103"/>
        <v>0</v>
      </c>
      <c r="I348" s="682"/>
      <c r="J348" s="232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680"/>
      <c r="Y348" s="680"/>
      <c r="Z348" s="680"/>
      <c r="AA348" s="680"/>
      <c r="AB348" s="680"/>
      <c r="AC348" s="680"/>
      <c r="AD348" s="680"/>
      <c r="AE348" s="680"/>
      <c r="AF348" s="680"/>
      <c r="AG348" s="680"/>
      <c r="AH348" s="680"/>
      <c r="AI348" s="680"/>
      <c r="AJ348" s="680"/>
      <c r="AK348" s="680"/>
      <c r="AL348" s="680"/>
      <c r="AM348" s="680"/>
      <c r="AN348" s="680"/>
      <c r="AO348" s="680"/>
      <c r="AP348" s="680"/>
      <c r="AQ348" s="680"/>
      <c r="AR348" s="680"/>
      <c r="AS348" s="680"/>
      <c r="AT348" s="680"/>
      <c r="AU348" s="680"/>
      <c r="AV348" s="680"/>
      <c r="AW348" s="680"/>
      <c r="AX348" s="680"/>
      <c r="AY348" s="680"/>
      <c r="AZ348" s="680"/>
      <c r="BA348" s="681"/>
      <c r="BB348" s="681"/>
      <c r="AJZ348" s="7"/>
      <c r="AKA348" s="7"/>
      <c r="AKB348" s="7"/>
      <c r="AKC348" s="7"/>
      <c r="AKD348" s="7"/>
      <c r="AKE348" s="7"/>
      <c r="AKF348" s="7"/>
      <c r="AKG348" s="7"/>
      <c r="AKH348" s="7"/>
    </row>
    <row r="349" spans="1:970" s="8" customFormat="1" ht="31.5" hidden="1" customHeight="1" x14ac:dyDescent="0.25">
      <c r="A349" s="682"/>
      <c r="B349" s="682"/>
      <c r="C349" s="650">
        <v>341</v>
      </c>
      <c r="D349" s="660">
        <f>D322</f>
        <v>22000</v>
      </c>
      <c r="E349" s="650">
        <v>341</v>
      </c>
      <c r="F349" s="660">
        <f>F322</f>
        <v>0</v>
      </c>
      <c r="G349" s="650">
        <v>341</v>
      </c>
      <c r="H349" s="660">
        <f t="shared" si="103"/>
        <v>22000</v>
      </c>
      <c r="I349" s="682"/>
      <c r="J349" s="232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680"/>
      <c r="Y349" s="680"/>
      <c r="Z349" s="680"/>
      <c r="AA349" s="680"/>
      <c r="AB349" s="680"/>
      <c r="AC349" s="680"/>
      <c r="AD349" s="680"/>
      <c r="AE349" s="680"/>
      <c r="AF349" s="680"/>
      <c r="AG349" s="680"/>
      <c r="AH349" s="680"/>
      <c r="AI349" s="680"/>
      <c r="AJ349" s="680"/>
      <c r="AK349" s="680"/>
      <c r="AL349" s="680"/>
      <c r="AM349" s="680"/>
      <c r="AN349" s="680"/>
      <c r="AO349" s="680"/>
      <c r="AP349" s="680"/>
      <c r="AQ349" s="680"/>
      <c r="AR349" s="680"/>
      <c r="AS349" s="680"/>
      <c r="AT349" s="680"/>
      <c r="AU349" s="680"/>
      <c r="AV349" s="680"/>
      <c r="AW349" s="680"/>
      <c r="AX349" s="680"/>
      <c r="AY349" s="680"/>
      <c r="AZ349" s="680"/>
      <c r="BA349" s="681"/>
      <c r="BB349" s="681"/>
      <c r="AJZ349" s="7"/>
      <c r="AKA349" s="7"/>
      <c r="AKB349" s="7"/>
      <c r="AKC349" s="7"/>
      <c r="AKD349" s="7"/>
      <c r="AKE349" s="7"/>
      <c r="AKF349" s="7"/>
      <c r="AKG349" s="7"/>
      <c r="AKH349" s="7"/>
    </row>
    <row r="350" spans="1:970" s="8" customFormat="1" ht="15.75" hidden="1" x14ac:dyDescent="0.25">
      <c r="A350" s="682"/>
      <c r="B350" s="682"/>
      <c r="C350" s="650">
        <v>342</v>
      </c>
      <c r="D350" s="660">
        <f>D323+D301</f>
        <v>0</v>
      </c>
      <c r="E350" s="650">
        <v>342</v>
      </c>
      <c r="F350" s="660">
        <f>B301+F301+F323</f>
        <v>0</v>
      </c>
      <c r="G350" s="650">
        <v>342</v>
      </c>
      <c r="H350" s="660">
        <f t="shared" si="103"/>
        <v>0</v>
      </c>
      <c r="I350" s="682"/>
      <c r="J350" s="232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680"/>
      <c r="Y350" s="680"/>
      <c r="Z350" s="680"/>
      <c r="AA350" s="680"/>
      <c r="AB350" s="680"/>
      <c r="AC350" s="680"/>
      <c r="AD350" s="680"/>
      <c r="AE350" s="680"/>
      <c r="AF350" s="680"/>
      <c r="AG350" s="680"/>
      <c r="AH350" s="680"/>
      <c r="AI350" s="680"/>
      <c r="AJ350" s="680"/>
      <c r="AK350" s="680"/>
      <c r="AL350" s="680"/>
      <c r="AM350" s="680"/>
      <c r="AN350" s="680"/>
      <c r="AO350" s="680"/>
      <c r="AP350" s="680"/>
      <c r="AQ350" s="680"/>
      <c r="AR350" s="680"/>
      <c r="AS350" s="680"/>
      <c r="AT350" s="680"/>
      <c r="AU350" s="680"/>
      <c r="AV350" s="680"/>
      <c r="AW350" s="680"/>
      <c r="AX350" s="680"/>
      <c r="AY350" s="680"/>
      <c r="AZ350" s="680"/>
      <c r="BA350" s="681"/>
      <c r="BB350" s="681"/>
      <c r="AJZ350" s="7"/>
      <c r="AKA350" s="7"/>
      <c r="AKB350" s="7"/>
      <c r="AKC350" s="7"/>
      <c r="AKD350" s="7"/>
      <c r="AKE350" s="7"/>
      <c r="AKF350" s="7"/>
      <c r="AKG350" s="7"/>
      <c r="AKH350" s="7"/>
    </row>
    <row r="351" spans="1:970" s="8" customFormat="1" ht="15.75" hidden="1" x14ac:dyDescent="0.25">
      <c r="A351" s="682"/>
      <c r="B351" s="682"/>
      <c r="C351" s="650">
        <v>343</v>
      </c>
      <c r="D351" s="660">
        <f>D324</f>
        <v>2775</v>
      </c>
      <c r="E351" s="650">
        <v>343</v>
      </c>
      <c r="F351" s="660">
        <f>F324</f>
        <v>0</v>
      </c>
      <c r="G351" s="650">
        <v>343</v>
      </c>
      <c r="H351" s="660">
        <f t="shared" si="103"/>
        <v>2775</v>
      </c>
      <c r="I351" s="682"/>
      <c r="J351" s="232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680"/>
      <c r="Y351" s="680"/>
      <c r="Z351" s="680"/>
      <c r="AA351" s="680"/>
      <c r="AB351" s="680"/>
      <c r="AC351" s="680"/>
      <c r="AD351" s="680"/>
      <c r="AE351" s="680"/>
      <c r="AF351" s="680"/>
      <c r="AG351" s="680"/>
      <c r="AH351" s="680"/>
      <c r="AI351" s="680"/>
      <c r="AJ351" s="680"/>
      <c r="AK351" s="680"/>
      <c r="AL351" s="680"/>
      <c r="AM351" s="680"/>
      <c r="AN351" s="680"/>
      <c r="AO351" s="680"/>
      <c r="AP351" s="680"/>
      <c r="AQ351" s="680"/>
      <c r="AR351" s="680"/>
      <c r="AS351" s="680"/>
      <c r="AT351" s="680"/>
      <c r="AU351" s="680"/>
      <c r="AV351" s="680"/>
      <c r="AW351" s="680"/>
      <c r="AX351" s="680"/>
      <c r="AY351" s="680"/>
      <c r="AZ351" s="680"/>
      <c r="BA351" s="681"/>
      <c r="BB351" s="681"/>
      <c r="AJZ351" s="7"/>
      <c r="AKA351" s="7"/>
      <c r="AKB351" s="7"/>
      <c r="AKC351" s="7"/>
      <c r="AKD351" s="7"/>
      <c r="AKE351" s="7"/>
      <c r="AKF351" s="7"/>
      <c r="AKG351" s="7"/>
      <c r="AKH351" s="7"/>
    </row>
    <row r="352" spans="1:970" s="8" customFormat="1" ht="15.75" hidden="1" x14ac:dyDescent="0.25">
      <c r="A352" s="682"/>
      <c r="B352" s="682"/>
      <c r="C352" s="650">
        <v>344</v>
      </c>
      <c r="D352" s="660">
        <f>D325</f>
        <v>70432</v>
      </c>
      <c r="E352" s="650">
        <v>344</v>
      </c>
      <c r="F352" s="660">
        <f>F325</f>
        <v>0</v>
      </c>
      <c r="G352" s="650">
        <v>344</v>
      </c>
      <c r="H352" s="660">
        <f t="shared" si="103"/>
        <v>70432</v>
      </c>
      <c r="I352" s="682"/>
      <c r="J352" s="232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680"/>
      <c r="Y352" s="680"/>
      <c r="Z352" s="680"/>
      <c r="AA352" s="680"/>
      <c r="AB352" s="680"/>
      <c r="AC352" s="680"/>
      <c r="AD352" s="680"/>
      <c r="AE352" s="680"/>
      <c r="AF352" s="680"/>
      <c r="AG352" s="680"/>
      <c r="AH352" s="680"/>
      <c r="AI352" s="680"/>
      <c r="AJ352" s="680"/>
      <c r="AK352" s="680"/>
      <c r="AL352" s="680"/>
      <c r="AM352" s="680"/>
      <c r="AN352" s="680"/>
      <c r="AO352" s="680"/>
      <c r="AP352" s="680"/>
      <c r="AQ352" s="680"/>
      <c r="AR352" s="680"/>
      <c r="AS352" s="680"/>
      <c r="AT352" s="680"/>
      <c r="AU352" s="680"/>
      <c r="AV352" s="680"/>
      <c r="AW352" s="680"/>
      <c r="AX352" s="680"/>
      <c r="AY352" s="680"/>
      <c r="AZ352" s="680"/>
      <c r="BA352" s="681"/>
      <c r="BB352" s="681"/>
      <c r="AJZ352" s="7"/>
      <c r="AKA352" s="7"/>
      <c r="AKB352" s="7"/>
      <c r="AKC352" s="7"/>
      <c r="AKD352" s="7"/>
      <c r="AKE352" s="7"/>
      <c r="AKF352" s="7"/>
      <c r="AKG352" s="7"/>
      <c r="AKH352" s="7"/>
    </row>
    <row r="353" spans="1:970" s="8" customFormat="1" ht="15.75" hidden="1" x14ac:dyDescent="0.25">
      <c r="A353" s="682"/>
      <c r="B353" s="682"/>
      <c r="C353" s="650">
        <v>345</v>
      </c>
      <c r="D353" s="660">
        <f>D326</f>
        <v>127800</v>
      </c>
      <c r="E353" s="650">
        <v>345</v>
      </c>
      <c r="F353" s="660">
        <f>F326</f>
        <v>0</v>
      </c>
      <c r="G353" s="650">
        <v>345</v>
      </c>
      <c r="H353" s="660">
        <f t="shared" si="103"/>
        <v>127800</v>
      </c>
      <c r="I353" s="682"/>
      <c r="J353" s="232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680"/>
      <c r="Y353" s="680"/>
      <c r="Z353" s="680"/>
      <c r="AA353" s="680"/>
      <c r="AB353" s="680"/>
      <c r="AC353" s="680"/>
      <c r="AD353" s="680"/>
      <c r="AE353" s="680"/>
      <c r="AF353" s="680"/>
      <c r="AG353" s="680"/>
      <c r="AH353" s="680"/>
      <c r="AI353" s="680"/>
      <c r="AJ353" s="680"/>
      <c r="AK353" s="680"/>
      <c r="AL353" s="680"/>
      <c r="AM353" s="680"/>
      <c r="AN353" s="680"/>
      <c r="AO353" s="680"/>
      <c r="AP353" s="680"/>
      <c r="AQ353" s="680"/>
      <c r="AR353" s="680"/>
      <c r="AS353" s="680"/>
      <c r="AT353" s="680"/>
      <c r="AU353" s="680"/>
      <c r="AV353" s="680"/>
      <c r="AW353" s="680"/>
      <c r="AX353" s="680"/>
      <c r="AY353" s="680"/>
      <c r="AZ353" s="680"/>
      <c r="BA353" s="681"/>
      <c r="BB353" s="681"/>
      <c r="AJZ353" s="7"/>
      <c r="AKA353" s="7"/>
      <c r="AKB353" s="7"/>
      <c r="AKC353" s="7"/>
      <c r="AKD353" s="7"/>
      <c r="AKE353" s="7"/>
      <c r="AKF353" s="7"/>
      <c r="AKG353" s="7"/>
      <c r="AKH353" s="7"/>
    </row>
    <row r="354" spans="1:970" s="684" customFormat="1" ht="15.75" hidden="1" x14ac:dyDescent="0.25">
      <c r="A354" s="682"/>
      <c r="B354" s="682"/>
      <c r="C354" s="650">
        <v>346</v>
      </c>
      <c r="D354" s="660">
        <f>D327+D302</f>
        <v>302430</v>
      </c>
      <c r="E354" s="650">
        <v>346</v>
      </c>
      <c r="F354" s="660">
        <f>B302+F302+F327</f>
        <v>0</v>
      </c>
      <c r="G354" s="650">
        <v>346</v>
      </c>
      <c r="H354" s="660">
        <f t="shared" si="103"/>
        <v>302430</v>
      </c>
      <c r="I354" s="682"/>
      <c r="J354" s="232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680"/>
      <c r="Y354" s="680"/>
      <c r="Z354" s="680"/>
      <c r="AA354" s="680"/>
      <c r="AB354" s="680"/>
      <c r="AC354" s="680"/>
      <c r="AD354" s="680"/>
      <c r="AE354" s="680"/>
      <c r="AF354" s="680"/>
      <c r="AG354" s="680"/>
      <c r="AH354" s="680"/>
      <c r="AI354" s="680"/>
      <c r="AJ354" s="680"/>
      <c r="AK354" s="680"/>
      <c r="AL354" s="680"/>
      <c r="AM354" s="680"/>
      <c r="AN354" s="680"/>
      <c r="AO354" s="680"/>
      <c r="AP354" s="680"/>
      <c r="AQ354" s="680"/>
      <c r="AR354" s="680"/>
      <c r="AS354" s="680"/>
      <c r="AT354" s="680"/>
      <c r="AU354" s="680"/>
      <c r="AV354" s="680"/>
      <c r="AW354" s="680"/>
      <c r="AX354" s="680"/>
      <c r="AY354" s="680"/>
      <c r="AZ354" s="680"/>
      <c r="BA354" s="681"/>
      <c r="BB354" s="681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  <c r="FY354" s="8"/>
      <c r="FZ354" s="8"/>
      <c r="GA354" s="8"/>
      <c r="GB354" s="8"/>
      <c r="GC354" s="8"/>
      <c r="GD354" s="8"/>
      <c r="GE354" s="8"/>
      <c r="GF354" s="8"/>
      <c r="GG354" s="8"/>
      <c r="GH354" s="8"/>
      <c r="GI354" s="8"/>
      <c r="GJ354" s="8"/>
      <c r="GK354" s="8"/>
      <c r="GL354" s="8"/>
      <c r="GM354" s="8"/>
      <c r="GN354" s="8"/>
      <c r="GO354" s="8"/>
      <c r="GP354" s="8"/>
      <c r="GQ354" s="8"/>
      <c r="GR354" s="8"/>
      <c r="GS354" s="8"/>
      <c r="GT354" s="8"/>
      <c r="GU354" s="8"/>
      <c r="GV354" s="8"/>
      <c r="GW354" s="8"/>
      <c r="GX354" s="8"/>
      <c r="GY354" s="8"/>
      <c r="GZ354" s="8"/>
      <c r="HA354" s="8"/>
      <c r="HB354" s="8"/>
      <c r="HC354" s="8"/>
      <c r="HD354" s="8"/>
      <c r="HE354" s="8"/>
      <c r="HF354" s="8"/>
      <c r="HG354" s="8"/>
      <c r="HH354" s="8"/>
      <c r="HI354" s="8"/>
      <c r="HJ354" s="8"/>
      <c r="HK354" s="8"/>
      <c r="HL354" s="8"/>
      <c r="HM354" s="8"/>
      <c r="HN354" s="8"/>
      <c r="HO354" s="8"/>
      <c r="HP354" s="8"/>
      <c r="HQ354" s="8"/>
      <c r="HR354" s="8"/>
      <c r="HS354" s="8"/>
      <c r="HT354" s="8"/>
      <c r="HU354" s="8"/>
      <c r="HV354" s="8"/>
      <c r="HW354" s="8"/>
      <c r="HX354" s="8"/>
      <c r="HY354" s="8"/>
      <c r="HZ354" s="8"/>
      <c r="IA354" s="8"/>
      <c r="IB354" s="8"/>
      <c r="IC354" s="8"/>
      <c r="ID354" s="8"/>
      <c r="IE354" s="8"/>
      <c r="IF354" s="8"/>
      <c r="IG354" s="8"/>
      <c r="IH354" s="8"/>
      <c r="II354" s="8"/>
      <c r="IJ354" s="8"/>
      <c r="IK354" s="8"/>
      <c r="IL354" s="8"/>
      <c r="IM354" s="8"/>
      <c r="IN354" s="8"/>
      <c r="IO354" s="8"/>
      <c r="IP354" s="8"/>
      <c r="IQ354" s="8"/>
      <c r="IR354" s="8"/>
      <c r="IS354" s="8"/>
      <c r="IT354" s="8"/>
      <c r="IU354" s="8"/>
      <c r="IV354" s="8"/>
      <c r="IW354" s="8"/>
      <c r="IX354" s="8"/>
      <c r="IY354" s="8"/>
      <c r="IZ354" s="8"/>
      <c r="JA354" s="8"/>
      <c r="JB354" s="8"/>
      <c r="JC354" s="8"/>
      <c r="JD354" s="8"/>
      <c r="JE354" s="8"/>
      <c r="JF354" s="8"/>
      <c r="JG354" s="8"/>
      <c r="JH354" s="8"/>
      <c r="JI354" s="8"/>
      <c r="JJ354" s="8"/>
      <c r="JK354" s="8"/>
      <c r="JL354" s="8"/>
      <c r="JM354" s="8"/>
      <c r="JN354" s="8"/>
      <c r="JO354" s="8"/>
      <c r="JP354" s="8"/>
      <c r="JQ354" s="8"/>
      <c r="JR354" s="8"/>
      <c r="JS354" s="8"/>
      <c r="JT354" s="8"/>
      <c r="JU354" s="8"/>
      <c r="JV354" s="8"/>
      <c r="JW354" s="8"/>
      <c r="JX354" s="8"/>
      <c r="JY354" s="8"/>
      <c r="JZ354" s="8"/>
      <c r="KA354" s="8"/>
      <c r="KB354" s="8"/>
      <c r="KC354" s="8"/>
      <c r="KD354" s="8"/>
      <c r="KE354" s="8"/>
      <c r="KF354" s="8"/>
      <c r="KG354" s="8"/>
      <c r="KH354" s="8"/>
      <c r="KI354" s="8"/>
      <c r="KJ354" s="8"/>
      <c r="KK354" s="8"/>
      <c r="KL354" s="8"/>
      <c r="KM354" s="8"/>
      <c r="KN354" s="8"/>
      <c r="KO354" s="8"/>
      <c r="KP354" s="8"/>
      <c r="KQ354" s="8"/>
      <c r="KR354" s="8"/>
      <c r="KS354" s="8"/>
      <c r="KT354" s="8"/>
      <c r="KU354" s="8"/>
      <c r="KV354" s="8"/>
      <c r="KW354" s="8"/>
      <c r="KX354" s="8"/>
      <c r="KY354" s="8"/>
      <c r="KZ354" s="8"/>
      <c r="LA354" s="8"/>
      <c r="LB354" s="8"/>
      <c r="LC354" s="8"/>
      <c r="LD354" s="8"/>
      <c r="LE354" s="8"/>
      <c r="LF354" s="8"/>
      <c r="LG354" s="8"/>
      <c r="LH354" s="8"/>
      <c r="LI354" s="8"/>
      <c r="LJ354" s="8"/>
      <c r="LK354" s="8"/>
      <c r="LL354" s="8"/>
      <c r="LM354" s="8"/>
      <c r="LN354" s="8"/>
      <c r="LO354" s="8"/>
      <c r="LP354" s="8"/>
      <c r="LQ354" s="8"/>
      <c r="LR354" s="8"/>
      <c r="LS354" s="8"/>
      <c r="LT354" s="8"/>
      <c r="LU354" s="8"/>
      <c r="LV354" s="8"/>
      <c r="LW354" s="8"/>
      <c r="LX354" s="8"/>
      <c r="LY354" s="8"/>
      <c r="LZ354" s="8"/>
      <c r="MA354" s="8"/>
      <c r="MB354" s="8"/>
      <c r="MC354" s="8"/>
      <c r="MD354" s="8"/>
      <c r="ME354" s="8"/>
      <c r="MF354" s="8"/>
      <c r="MG354" s="8"/>
      <c r="MH354" s="8"/>
      <c r="MI354" s="8"/>
      <c r="MJ354" s="8"/>
      <c r="MK354" s="8"/>
      <c r="ML354" s="8"/>
      <c r="MM354" s="8"/>
      <c r="MN354" s="8"/>
      <c r="MO354" s="8"/>
      <c r="MP354" s="8"/>
      <c r="MQ354" s="8"/>
      <c r="MR354" s="8"/>
      <c r="MS354" s="8"/>
      <c r="MT354" s="8"/>
      <c r="MU354" s="8"/>
      <c r="MV354" s="8"/>
      <c r="MW354" s="8"/>
      <c r="MX354" s="8"/>
      <c r="MY354" s="8"/>
      <c r="MZ354" s="8"/>
      <c r="NA354" s="8"/>
      <c r="NB354" s="8"/>
      <c r="NC354" s="8"/>
      <c r="ND354" s="8"/>
      <c r="NE354" s="8"/>
      <c r="NF354" s="8"/>
      <c r="NG354" s="8"/>
      <c r="NH354" s="8"/>
      <c r="NI354" s="8"/>
      <c r="NJ354" s="8"/>
      <c r="NK354" s="8"/>
      <c r="NL354" s="8"/>
      <c r="NM354" s="8"/>
      <c r="NN354" s="8"/>
      <c r="NO354" s="8"/>
      <c r="NP354" s="8"/>
      <c r="NQ354" s="8"/>
      <c r="NR354" s="8"/>
      <c r="NS354" s="8"/>
      <c r="NT354" s="8"/>
      <c r="NU354" s="8"/>
      <c r="NV354" s="8"/>
      <c r="NW354" s="8"/>
      <c r="NX354" s="8"/>
      <c r="NY354" s="8"/>
      <c r="NZ354" s="8"/>
      <c r="OA354" s="8"/>
      <c r="OB354" s="8"/>
      <c r="OC354" s="8"/>
      <c r="OD354" s="8"/>
      <c r="OE354" s="8"/>
      <c r="OF354" s="8"/>
      <c r="OG354" s="8"/>
      <c r="OH354" s="8"/>
      <c r="OI354" s="8"/>
      <c r="OJ354" s="8"/>
      <c r="OK354" s="8"/>
      <c r="OL354" s="8"/>
      <c r="OM354" s="8"/>
      <c r="ON354" s="8"/>
      <c r="OO354" s="8"/>
      <c r="OP354" s="8"/>
      <c r="OQ354" s="8"/>
      <c r="OR354" s="8"/>
      <c r="OS354" s="8"/>
      <c r="OT354" s="8"/>
      <c r="OU354" s="8"/>
      <c r="OV354" s="8"/>
      <c r="OW354" s="8"/>
      <c r="OX354" s="8"/>
      <c r="OY354" s="8"/>
      <c r="OZ354" s="8"/>
      <c r="PA354" s="8"/>
      <c r="PB354" s="8"/>
      <c r="PC354" s="8"/>
      <c r="PD354" s="8"/>
      <c r="PE354" s="8"/>
      <c r="PF354" s="8"/>
      <c r="PG354" s="8"/>
      <c r="PH354" s="8"/>
      <c r="PI354" s="8"/>
      <c r="PJ354" s="8"/>
      <c r="PK354" s="8"/>
      <c r="PL354" s="8"/>
      <c r="PM354" s="8"/>
      <c r="PN354" s="8"/>
      <c r="PO354" s="8"/>
      <c r="PP354" s="8"/>
      <c r="PQ354" s="8"/>
      <c r="PR354" s="8"/>
      <c r="PS354" s="8"/>
      <c r="PT354" s="8"/>
      <c r="PU354" s="8"/>
      <c r="PV354" s="8"/>
      <c r="PW354" s="8"/>
      <c r="PX354" s="8"/>
      <c r="PY354" s="8"/>
      <c r="PZ354" s="8"/>
      <c r="QA354" s="8"/>
      <c r="QB354" s="8"/>
      <c r="QC354" s="8"/>
      <c r="QD354" s="8"/>
      <c r="QE354" s="8"/>
      <c r="QF354" s="8"/>
      <c r="QG354" s="8"/>
      <c r="QH354" s="8"/>
      <c r="QI354" s="8"/>
      <c r="QJ354" s="8"/>
      <c r="QK354" s="8"/>
      <c r="QL354" s="8"/>
      <c r="QM354" s="8"/>
      <c r="QN354" s="8"/>
      <c r="QO354" s="8"/>
      <c r="QP354" s="8"/>
      <c r="QQ354" s="8"/>
      <c r="QR354" s="8"/>
      <c r="QS354" s="8"/>
      <c r="QT354" s="8"/>
      <c r="QU354" s="8"/>
      <c r="QV354" s="8"/>
      <c r="QW354" s="8"/>
      <c r="QX354" s="8"/>
      <c r="QY354" s="8"/>
      <c r="QZ354" s="8"/>
      <c r="RA354" s="8"/>
      <c r="RB354" s="8"/>
      <c r="RC354" s="8"/>
      <c r="RD354" s="8"/>
      <c r="RE354" s="8"/>
      <c r="RF354" s="8"/>
      <c r="RG354" s="8"/>
      <c r="RH354" s="8"/>
      <c r="RI354" s="8"/>
      <c r="RJ354" s="8"/>
      <c r="RK354" s="8"/>
      <c r="RL354" s="8"/>
      <c r="RM354" s="8"/>
      <c r="RN354" s="8"/>
      <c r="RO354" s="8"/>
      <c r="RP354" s="8"/>
      <c r="RQ354" s="8"/>
      <c r="RR354" s="8"/>
      <c r="RS354" s="8"/>
      <c r="RT354" s="8"/>
      <c r="RU354" s="8"/>
      <c r="RV354" s="8"/>
      <c r="RW354" s="8"/>
      <c r="RX354" s="8"/>
      <c r="RY354" s="8"/>
      <c r="RZ354" s="8"/>
      <c r="SA354" s="8"/>
      <c r="SB354" s="8"/>
      <c r="SC354" s="8"/>
      <c r="SD354" s="8"/>
      <c r="SE354" s="8"/>
      <c r="SF354" s="8"/>
      <c r="SG354" s="8"/>
      <c r="SH354" s="8"/>
      <c r="SI354" s="8"/>
      <c r="SJ354" s="8"/>
      <c r="SK354" s="8"/>
      <c r="SL354" s="8"/>
      <c r="SM354" s="8"/>
      <c r="SN354" s="8"/>
      <c r="SO354" s="8"/>
      <c r="SP354" s="8"/>
      <c r="SQ354" s="8"/>
      <c r="SR354" s="8"/>
      <c r="SS354" s="8"/>
      <c r="ST354" s="8"/>
      <c r="SU354" s="8"/>
      <c r="SV354" s="8"/>
      <c r="SW354" s="8"/>
      <c r="SX354" s="8"/>
      <c r="SY354" s="8"/>
      <c r="SZ354" s="8"/>
      <c r="TA354" s="8"/>
      <c r="TB354" s="8"/>
      <c r="TC354" s="8"/>
      <c r="TD354" s="8"/>
      <c r="TE354" s="8"/>
      <c r="TF354" s="8"/>
      <c r="TG354" s="8"/>
      <c r="TH354" s="8"/>
      <c r="TI354" s="8"/>
      <c r="TJ354" s="8"/>
      <c r="TK354" s="8"/>
      <c r="TL354" s="8"/>
      <c r="TM354" s="8"/>
      <c r="TN354" s="8"/>
      <c r="TO354" s="8"/>
      <c r="TP354" s="8"/>
      <c r="TQ354" s="8"/>
      <c r="TR354" s="8"/>
      <c r="TS354" s="8"/>
      <c r="TT354" s="8"/>
      <c r="TU354" s="8"/>
      <c r="TV354" s="8"/>
      <c r="TW354" s="8"/>
      <c r="TX354" s="8"/>
      <c r="TY354" s="8"/>
      <c r="TZ354" s="8"/>
      <c r="UA354" s="8"/>
      <c r="UB354" s="8"/>
      <c r="UC354" s="8"/>
      <c r="UD354" s="8"/>
      <c r="UE354" s="8"/>
      <c r="UF354" s="8"/>
      <c r="UG354" s="8"/>
      <c r="UH354" s="8"/>
      <c r="UI354" s="8"/>
      <c r="UJ354" s="8"/>
      <c r="UK354" s="8"/>
      <c r="UL354" s="8"/>
      <c r="UM354" s="8"/>
      <c r="UN354" s="8"/>
      <c r="UO354" s="8"/>
      <c r="UP354" s="8"/>
      <c r="UQ354" s="8"/>
      <c r="UR354" s="8"/>
      <c r="US354" s="8"/>
      <c r="UT354" s="8"/>
      <c r="UU354" s="8"/>
      <c r="UV354" s="8"/>
      <c r="UW354" s="8"/>
      <c r="UX354" s="8"/>
      <c r="UY354" s="8"/>
      <c r="UZ354" s="8"/>
      <c r="VA354" s="8"/>
      <c r="VB354" s="8"/>
      <c r="VC354" s="8"/>
      <c r="VD354" s="8"/>
      <c r="VE354" s="8"/>
      <c r="VF354" s="8"/>
      <c r="VG354" s="8"/>
      <c r="VH354" s="8"/>
      <c r="VI354" s="8"/>
      <c r="VJ354" s="8"/>
      <c r="VK354" s="8"/>
      <c r="VL354" s="8"/>
      <c r="VM354" s="8"/>
      <c r="VN354" s="8"/>
      <c r="VO354" s="8"/>
      <c r="VP354" s="8"/>
      <c r="VQ354" s="8"/>
      <c r="VR354" s="8"/>
      <c r="VS354" s="8"/>
      <c r="VT354" s="8"/>
      <c r="VU354" s="8"/>
      <c r="VV354" s="8"/>
      <c r="VW354" s="8"/>
      <c r="VX354" s="8"/>
      <c r="VY354" s="8"/>
      <c r="VZ354" s="8"/>
      <c r="WA354" s="8"/>
      <c r="WB354" s="8"/>
      <c r="WC354" s="8"/>
      <c r="WD354" s="8"/>
      <c r="WE354" s="8"/>
      <c r="WF354" s="8"/>
      <c r="WG354" s="8"/>
      <c r="WH354" s="8"/>
      <c r="WI354" s="8"/>
      <c r="WJ354" s="8"/>
      <c r="WK354" s="8"/>
      <c r="WL354" s="8"/>
      <c r="WM354" s="8"/>
      <c r="WN354" s="8"/>
      <c r="WO354" s="8"/>
      <c r="WP354" s="8"/>
      <c r="WQ354" s="8"/>
      <c r="WR354" s="8"/>
      <c r="WS354" s="8"/>
      <c r="WT354" s="8"/>
      <c r="WU354" s="8"/>
      <c r="WV354" s="8"/>
      <c r="WW354" s="8"/>
      <c r="WX354" s="8"/>
      <c r="WY354" s="8"/>
      <c r="WZ354" s="8"/>
      <c r="XA354" s="8"/>
      <c r="XB354" s="8"/>
      <c r="XC354" s="8"/>
      <c r="XD354" s="8"/>
      <c r="XE354" s="8"/>
      <c r="XF354" s="8"/>
      <c r="XG354" s="8"/>
      <c r="XH354" s="8"/>
      <c r="XI354" s="8"/>
      <c r="XJ354" s="8"/>
      <c r="XK354" s="8"/>
      <c r="XL354" s="8"/>
      <c r="XM354" s="8"/>
      <c r="XN354" s="8"/>
      <c r="XO354" s="8"/>
      <c r="XP354" s="8"/>
      <c r="XQ354" s="8"/>
      <c r="XR354" s="8"/>
      <c r="XS354" s="8"/>
      <c r="XT354" s="8"/>
      <c r="XU354" s="8"/>
      <c r="XV354" s="8"/>
      <c r="XW354" s="8"/>
      <c r="XX354" s="8"/>
      <c r="XY354" s="8"/>
      <c r="XZ354" s="8"/>
      <c r="YA354" s="8"/>
      <c r="YB354" s="8"/>
      <c r="YC354" s="8"/>
      <c r="YD354" s="8"/>
      <c r="YE354" s="8"/>
      <c r="YF354" s="8"/>
      <c r="YG354" s="8"/>
      <c r="YH354" s="8"/>
      <c r="YI354" s="8"/>
      <c r="YJ354" s="8"/>
      <c r="YK354" s="8"/>
      <c r="YL354" s="8"/>
      <c r="YM354" s="8"/>
      <c r="YN354" s="8"/>
      <c r="YO354" s="8"/>
      <c r="YP354" s="8"/>
      <c r="YQ354" s="8"/>
      <c r="YR354" s="8"/>
      <c r="YS354" s="8"/>
      <c r="YT354" s="8"/>
      <c r="YU354" s="8"/>
      <c r="YV354" s="8"/>
      <c r="YW354" s="8"/>
      <c r="YX354" s="8"/>
      <c r="YY354" s="8"/>
      <c r="YZ354" s="8"/>
      <c r="ZA354" s="8"/>
      <c r="ZB354" s="8"/>
      <c r="ZC354" s="8"/>
      <c r="ZD354" s="8"/>
      <c r="ZE354" s="8"/>
      <c r="ZF354" s="8"/>
      <c r="ZG354" s="8"/>
      <c r="ZH354" s="8"/>
      <c r="ZI354" s="8"/>
      <c r="ZJ354" s="8"/>
      <c r="ZK354" s="8"/>
      <c r="ZL354" s="8"/>
      <c r="ZM354" s="8"/>
      <c r="ZN354" s="8"/>
      <c r="ZO354" s="8"/>
      <c r="ZP354" s="8"/>
      <c r="ZQ354" s="8"/>
      <c r="ZR354" s="8"/>
      <c r="ZS354" s="8"/>
      <c r="ZT354" s="8"/>
      <c r="ZU354" s="8"/>
      <c r="ZV354" s="8"/>
      <c r="ZW354" s="8"/>
      <c r="ZX354" s="8"/>
      <c r="ZY354" s="8"/>
      <c r="ZZ354" s="8"/>
      <c r="AAA354" s="8"/>
      <c r="AAB354" s="8"/>
      <c r="AAC354" s="8"/>
      <c r="AAD354" s="8"/>
      <c r="AAE354" s="8"/>
      <c r="AAF354" s="8"/>
      <c r="AAG354" s="8"/>
      <c r="AAH354" s="8"/>
      <c r="AAI354" s="8"/>
      <c r="AAJ354" s="8"/>
      <c r="AAK354" s="8"/>
      <c r="AAL354" s="8"/>
      <c r="AAM354" s="8"/>
      <c r="AAN354" s="8"/>
      <c r="AAO354" s="8"/>
      <c r="AAP354" s="8"/>
      <c r="AAQ354" s="8"/>
      <c r="AAR354" s="8"/>
      <c r="AAS354" s="8"/>
      <c r="AAT354" s="8"/>
      <c r="AAU354" s="8"/>
      <c r="AAV354" s="8"/>
      <c r="AAW354" s="8"/>
      <c r="AAX354" s="8"/>
      <c r="AAY354" s="8"/>
      <c r="AAZ354" s="8"/>
      <c r="ABA354" s="8"/>
      <c r="ABB354" s="8"/>
      <c r="ABC354" s="8"/>
      <c r="ABD354" s="8"/>
      <c r="ABE354" s="8"/>
      <c r="ABF354" s="8"/>
      <c r="ABG354" s="8"/>
      <c r="ABH354" s="8"/>
      <c r="ABI354" s="8"/>
      <c r="ABJ354" s="8"/>
      <c r="ABK354" s="8"/>
      <c r="ABL354" s="8"/>
      <c r="ABM354" s="8"/>
      <c r="ABN354" s="8"/>
      <c r="ABO354" s="8"/>
      <c r="ABP354" s="8"/>
      <c r="ABQ354" s="8"/>
      <c r="ABR354" s="8"/>
      <c r="ABS354" s="8"/>
      <c r="ABT354" s="8"/>
      <c r="ABU354" s="8"/>
      <c r="ABV354" s="8"/>
      <c r="ABW354" s="8"/>
      <c r="ABX354" s="8"/>
      <c r="ABY354" s="8"/>
      <c r="ABZ354" s="8"/>
      <c r="ACA354" s="8"/>
      <c r="ACB354" s="8"/>
      <c r="ACC354" s="8"/>
      <c r="ACD354" s="8"/>
      <c r="ACE354" s="8"/>
      <c r="ACF354" s="8"/>
      <c r="ACG354" s="8"/>
      <c r="ACH354" s="8"/>
      <c r="ACI354" s="8"/>
      <c r="ACJ354" s="8"/>
      <c r="ACK354" s="8"/>
      <c r="ACL354" s="8"/>
      <c r="ACM354" s="8"/>
      <c r="ACN354" s="8"/>
      <c r="ACO354" s="8"/>
      <c r="ACP354" s="8"/>
      <c r="ACQ354" s="8"/>
      <c r="ACR354" s="8"/>
      <c r="ACS354" s="8"/>
      <c r="ACT354" s="8"/>
      <c r="ACU354" s="8"/>
      <c r="ACV354" s="8"/>
      <c r="ACW354" s="8"/>
      <c r="ACX354" s="8"/>
      <c r="ACY354" s="8"/>
      <c r="ACZ354" s="8"/>
      <c r="ADA354" s="8"/>
      <c r="ADB354" s="8"/>
      <c r="ADC354" s="8"/>
      <c r="ADD354" s="8"/>
      <c r="ADE354" s="8"/>
      <c r="ADF354" s="8"/>
      <c r="ADG354" s="8"/>
      <c r="ADH354" s="8"/>
      <c r="ADI354" s="8"/>
      <c r="ADJ354" s="8"/>
      <c r="ADK354" s="8"/>
      <c r="ADL354" s="8"/>
      <c r="ADM354" s="8"/>
      <c r="ADN354" s="8"/>
      <c r="ADO354" s="8"/>
      <c r="ADP354" s="8"/>
      <c r="ADQ354" s="8"/>
      <c r="ADR354" s="8"/>
      <c r="ADS354" s="8"/>
      <c r="ADT354" s="8"/>
      <c r="ADU354" s="8"/>
      <c r="ADV354" s="8"/>
      <c r="ADW354" s="8"/>
      <c r="ADX354" s="8"/>
      <c r="ADY354" s="8"/>
      <c r="ADZ354" s="8"/>
      <c r="AEA354" s="8"/>
      <c r="AEB354" s="8"/>
      <c r="AEC354" s="8"/>
      <c r="AED354" s="8"/>
      <c r="AEE354" s="8"/>
      <c r="AEF354" s="8"/>
      <c r="AEG354" s="8"/>
      <c r="AEH354" s="8"/>
      <c r="AEI354" s="8"/>
      <c r="AEJ354" s="8"/>
      <c r="AEK354" s="8"/>
      <c r="AEL354" s="8"/>
      <c r="AEM354" s="8"/>
      <c r="AEN354" s="8"/>
      <c r="AEO354" s="8"/>
      <c r="AEP354" s="8"/>
      <c r="AEQ354" s="8"/>
      <c r="AER354" s="8"/>
      <c r="AES354" s="8"/>
      <c r="AET354" s="8"/>
      <c r="AEU354" s="8"/>
      <c r="AEV354" s="8"/>
      <c r="AEW354" s="8"/>
      <c r="AEX354" s="8"/>
      <c r="AEY354" s="8"/>
      <c r="AEZ354" s="8"/>
      <c r="AFA354" s="8"/>
      <c r="AFB354" s="8"/>
      <c r="AFC354" s="8"/>
      <c r="AFD354" s="8"/>
      <c r="AFE354" s="8"/>
      <c r="AFF354" s="8"/>
      <c r="AFG354" s="8"/>
      <c r="AFH354" s="8"/>
      <c r="AFI354" s="8"/>
      <c r="AFJ354" s="8"/>
      <c r="AFK354" s="8"/>
      <c r="AFL354" s="8"/>
      <c r="AFM354" s="8"/>
      <c r="AFN354" s="8"/>
      <c r="AFO354" s="8"/>
      <c r="AFP354" s="8"/>
      <c r="AFQ354" s="8"/>
      <c r="AFR354" s="8"/>
      <c r="AFS354" s="8"/>
      <c r="AFT354" s="8"/>
      <c r="AFU354" s="8"/>
      <c r="AFV354" s="8"/>
      <c r="AFW354" s="8"/>
      <c r="AFX354" s="8"/>
      <c r="AFY354" s="8"/>
      <c r="AFZ354" s="8"/>
      <c r="AGA354" s="8"/>
      <c r="AGB354" s="8"/>
      <c r="AGC354" s="8"/>
      <c r="AGD354" s="8"/>
      <c r="AGE354" s="8"/>
      <c r="AGF354" s="8"/>
      <c r="AGG354" s="8"/>
      <c r="AGH354" s="8"/>
      <c r="AGI354" s="8"/>
      <c r="AGJ354" s="8"/>
      <c r="AGK354" s="8"/>
      <c r="AGL354" s="8"/>
      <c r="AGM354" s="8"/>
      <c r="AGN354" s="8"/>
      <c r="AGO354" s="8"/>
      <c r="AGP354" s="8"/>
      <c r="AGQ354" s="8"/>
      <c r="AGR354" s="8"/>
      <c r="AGS354" s="8"/>
      <c r="AGT354" s="8"/>
      <c r="AGU354" s="8"/>
      <c r="AGV354" s="8"/>
      <c r="AGW354" s="8"/>
      <c r="AGX354" s="8"/>
      <c r="AGY354" s="8"/>
      <c r="AGZ354" s="8"/>
      <c r="AHA354" s="8"/>
      <c r="AHB354" s="8"/>
      <c r="AHC354" s="8"/>
      <c r="AHD354" s="8"/>
      <c r="AHE354" s="8"/>
      <c r="AHF354" s="8"/>
      <c r="AHG354" s="8"/>
      <c r="AHH354" s="8"/>
      <c r="AHI354" s="8"/>
      <c r="AHJ354" s="8"/>
      <c r="AHK354" s="8"/>
      <c r="AHL354" s="8"/>
      <c r="AHM354" s="8"/>
      <c r="AHN354" s="8"/>
      <c r="AHO354" s="8"/>
      <c r="AHP354" s="8"/>
      <c r="AHQ354" s="8"/>
      <c r="AHR354" s="8"/>
      <c r="AHS354" s="8"/>
      <c r="AHT354" s="8"/>
      <c r="AHU354" s="8"/>
      <c r="AHV354" s="8"/>
      <c r="AHW354" s="8"/>
      <c r="AHX354" s="8"/>
      <c r="AHY354" s="8"/>
      <c r="AHZ354" s="8"/>
      <c r="AIA354" s="8"/>
      <c r="AIB354" s="8"/>
      <c r="AIC354" s="8"/>
      <c r="AID354" s="8"/>
      <c r="AIE354" s="8"/>
      <c r="AIF354" s="8"/>
      <c r="AIG354" s="8"/>
      <c r="AIH354" s="8"/>
      <c r="AII354" s="8"/>
      <c r="AIJ354" s="8"/>
      <c r="AIK354" s="8"/>
      <c r="AIL354" s="8"/>
      <c r="AIM354" s="8"/>
      <c r="AIN354" s="8"/>
      <c r="AIO354" s="8"/>
      <c r="AIP354" s="8"/>
      <c r="AIQ354" s="8"/>
      <c r="AIR354" s="8"/>
      <c r="AIS354" s="8"/>
      <c r="AIT354" s="8"/>
      <c r="AIU354" s="8"/>
      <c r="AIV354" s="8"/>
      <c r="AIW354" s="8"/>
      <c r="AIX354" s="8"/>
      <c r="AIY354" s="8"/>
      <c r="AIZ354" s="8"/>
      <c r="AJA354" s="8"/>
      <c r="AJB354" s="8"/>
      <c r="AJC354" s="8"/>
      <c r="AJD354" s="8"/>
      <c r="AJE354" s="8"/>
      <c r="AJF354" s="8"/>
      <c r="AJG354" s="8"/>
      <c r="AJH354" s="8"/>
      <c r="AJI354" s="8"/>
      <c r="AJJ354" s="8"/>
      <c r="AJK354" s="8"/>
      <c r="AJL354" s="8"/>
      <c r="AJM354" s="8"/>
      <c r="AJN354" s="8"/>
      <c r="AJO354" s="8"/>
      <c r="AJP354" s="8"/>
      <c r="AJQ354" s="8"/>
      <c r="AJR354" s="8"/>
      <c r="AJS354" s="8"/>
      <c r="AJT354" s="8"/>
      <c r="AJU354" s="8"/>
      <c r="AJV354" s="8"/>
      <c r="AJW354" s="8"/>
      <c r="AJX354" s="8"/>
      <c r="AJY354" s="8"/>
      <c r="AJZ354" s="7"/>
      <c r="AKA354" s="7"/>
      <c r="AKB354" s="7"/>
      <c r="AKC354" s="7"/>
      <c r="AKD354" s="7"/>
      <c r="AKE354" s="7"/>
      <c r="AKF354" s="7"/>
      <c r="AKG354" s="7"/>
      <c r="AKH354" s="7"/>
    </row>
    <row r="355" spans="1:970" s="684" customFormat="1" ht="15.75" hidden="1" x14ac:dyDescent="0.25">
      <c r="A355" s="682"/>
      <c r="B355" s="682"/>
      <c r="C355" s="650">
        <v>349</v>
      </c>
      <c r="D355" s="660">
        <f>D328+D303</f>
        <v>47100</v>
      </c>
      <c r="E355" s="650">
        <v>349</v>
      </c>
      <c r="F355" s="660">
        <f>B303+F303+F328</f>
        <v>0</v>
      </c>
      <c r="G355" s="650">
        <v>349</v>
      </c>
      <c r="H355" s="660">
        <f t="shared" si="103"/>
        <v>47100</v>
      </c>
      <c r="I355" s="682"/>
      <c r="J355" s="232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680"/>
      <c r="Y355" s="680"/>
      <c r="Z355" s="680"/>
      <c r="AA355" s="680"/>
      <c r="AB355" s="680"/>
      <c r="AC355" s="680"/>
      <c r="AD355" s="680"/>
      <c r="AE355" s="680"/>
      <c r="AF355" s="680"/>
      <c r="AG355" s="680"/>
      <c r="AH355" s="680"/>
      <c r="AI355" s="680"/>
      <c r="AJ355" s="680"/>
      <c r="AK355" s="680"/>
      <c r="AL355" s="680"/>
      <c r="AM355" s="680"/>
      <c r="AN355" s="680"/>
      <c r="AO355" s="680"/>
      <c r="AP355" s="680"/>
      <c r="AQ355" s="680"/>
      <c r="AR355" s="680"/>
      <c r="AS355" s="680"/>
      <c r="AT355" s="680"/>
      <c r="AU355" s="680"/>
      <c r="AV355" s="680"/>
      <c r="AW355" s="680"/>
      <c r="AX355" s="680"/>
      <c r="AY355" s="680"/>
      <c r="AZ355" s="680"/>
      <c r="BA355" s="681"/>
      <c r="BB355" s="681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  <c r="FY355" s="8"/>
      <c r="FZ355" s="8"/>
      <c r="GA355" s="8"/>
      <c r="GB355" s="8"/>
      <c r="GC355" s="8"/>
      <c r="GD355" s="8"/>
      <c r="GE355" s="8"/>
      <c r="GF355" s="8"/>
      <c r="GG355" s="8"/>
      <c r="GH355" s="8"/>
      <c r="GI355" s="8"/>
      <c r="GJ355" s="8"/>
      <c r="GK355" s="8"/>
      <c r="GL355" s="8"/>
      <c r="GM355" s="8"/>
      <c r="GN355" s="8"/>
      <c r="GO355" s="8"/>
      <c r="GP355" s="8"/>
      <c r="GQ355" s="8"/>
      <c r="GR355" s="8"/>
      <c r="GS355" s="8"/>
      <c r="GT355" s="8"/>
      <c r="GU355" s="8"/>
      <c r="GV355" s="8"/>
      <c r="GW355" s="8"/>
      <c r="GX355" s="8"/>
      <c r="GY355" s="8"/>
      <c r="GZ355" s="8"/>
      <c r="HA355" s="8"/>
      <c r="HB355" s="8"/>
      <c r="HC355" s="8"/>
      <c r="HD355" s="8"/>
      <c r="HE355" s="8"/>
      <c r="HF355" s="8"/>
      <c r="HG355" s="8"/>
      <c r="HH355" s="8"/>
      <c r="HI355" s="8"/>
      <c r="HJ355" s="8"/>
      <c r="HK355" s="8"/>
      <c r="HL355" s="8"/>
      <c r="HM355" s="8"/>
      <c r="HN355" s="8"/>
      <c r="HO355" s="8"/>
      <c r="HP355" s="8"/>
      <c r="HQ355" s="8"/>
      <c r="HR355" s="8"/>
      <c r="HS355" s="8"/>
      <c r="HT355" s="8"/>
      <c r="HU355" s="8"/>
      <c r="HV355" s="8"/>
      <c r="HW355" s="8"/>
      <c r="HX355" s="8"/>
      <c r="HY355" s="8"/>
      <c r="HZ355" s="8"/>
      <c r="IA355" s="8"/>
      <c r="IB355" s="8"/>
      <c r="IC355" s="8"/>
      <c r="ID355" s="8"/>
      <c r="IE355" s="8"/>
      <c r="IF355" s="8"/>
      <c r="IG355" s="8"/>
      <c r="IH355" s="8"/>
      <c r="II355" s="8"/>
      <c r="IJ355" s="8"/>
      <c r="IK355" s="8"/>
      <c r="IL355" s="8"/>
      <c r="IM355" s="8"/>
      <c r="IN355" s="8"/>
      <c r="IO355" s="8"/>
      <c r="IP355" s="8"/>
      <c r="IQ355" s="8"/>
      <c r="IR355" s="8"/>
      <c r="IS355" s="8"/>
      <c r="IT355" s="8"/>
      <c r="IU355" s="8"/>
      <c r="IV355" s="8"/>
      <c r="IW355" s="8"/>
      <c r="IX355" s="8"/>
      <c r="IY355" s="8"/>
      <c r="IZ355" s="8"/>
      <c r="JA355" s="8"/>
      <c r="JB355" s="8"/>
      <c r="JC355" s="8"/>
      <c r="JD355" s="8"/>
      <c r="JE355" s="8"/>
      <c r="JF355" s="8"/>
      <c r="JG355" s="8"/>
      <c r="JH355" s="8"/>
      <c r="JI355" s="8"/>
      <c r="JJ355" s="8"/>
      <c r="JK355" s="8"/>
      <c r="JL355" s="8"/>
      <c r="JM355" s="8"/>
      <c r="JN355" s="8"/>
      <c r="JO355" s="8"/>
      <c r="JP355" s="8"/>
      <c r="JQ355" s="8"/>
      <c r="JR355" s="8"/>
      <c r="JS355" s="8"/>
      <c r="JT355" s="8"/>
      <c r="JU355" s="8"/>
      <c r="JV355" s="8"/>
      <c r="JW355" s="8"/>
      <c r="JX355" s="8"/>
      <c r="JY355" s="8"/>
      <c r="JZ355" s="8"/>
      <c r="KA355" s="8"/>
      <c r="KB355" s="8"/>
      <c r="KC355" s="8"/>
      <c r="KD355" s="8"/>
      <c r="KE355" s="8"/>
      <c r="KF355" s="8"/>
      <c r="KG355" s="8"/>
      <c r="KH355" s="8"/>
      <c r="KI355" s="8"/>
      <c r="KJ355" s="8"/>
      <c r="KK355" s="8"/>
      <c r="KL355" s="8"/>
      <c r="KM355" s="8"/>
      <c r="KN355" s="8"/>
      <c r="KO355" s="8"/>
      <c r="KP355" s="8"/>
      <c r="KQ355" s="8"/>
      <c r="KR355" s="8"/>
      <c r="KS355" s="8"/>
      <c r="KT355" s="8"/>
      <c r="KU355" s="8"/>
      <c r="KV355" s="8"/>
      <c r="KW355" s="8"/>
      <c r="KX355" s="8"/>
      <c r="KY355" s="8"/>
      <c r="KZ355" s="8"/>
      <c r="LA355" s="8"/>
      <c r="LB355" s="8"/>
      <c r="LC355" s="8"/>
      <c r="LD355" s="8"/>
      <c r="LE355" s="8"/>
      <c r="LF355" s="8"/>
      <c r="LG355" s="8"/>
      <c r="LH355" s="8"/>
      <c r="LI355" s="8"/>
      <c r="LJ355" s="8"/>
      <c r="LK355" s="8"/>
      <c r="LL355" s="8"/>
      <c r="LM355" s="8"/>
      <c r="LN355" s="8"/>
      <c r="LO355" s="8"/>
      <c r="LP355" s="8"/>
      <c r="LQ355" s="8"/>
      <c r="LR355" s="8"/>
      <c r="LS355" s="8"/>
      <c r="LT355" s="8"/>
      <c r="LU355" s="8"/>
      <c r="LV355" s="8"/>
      <c r="LW355" s="8"/>
      <c r="LX355" s="8"/>
      <c r="LY355" s="8"/>
      <c r="LZ355" s="8"/>
      <c r="MA355" s="8"/>
      <c r="MB355" s="8"/>
      <c r="MC355" s="8"/>
      <c r="MD355" s="8"/>
      <c r="ME355" s="8"/>
      <c r="MF355" s="8"/>
      <c r="MG355" s="8"/>
      <c r="MH355" s="8"/>
      <c r="MI355" s="8"/>
      <c r="MJ355" s="8"/>
      <c r="MK355" s="8"/>
      <c r="ML355" s="8"/>
      <c r="MM355" s="8"/>
      <c r="MN355" s="8"/>
      <c r="MO355" s="8"/>
      <c r="MP355" s="8"/>
      <c r="MQ355" s="8"/>
      <c r="MR355" s="8"/>
      <c r="MS355" s="8"/>
      <c r="MT355" s="8"/>
      <c r="MU355" s="8"/>
      <c r="MV355" s="8"/>
      <c r="MW355" s="8"/>
      <c r="MX355" s="8"/>
      <c r="MY355" s="8"/>
      <c r="MZ355" s="8"/>
      <c r="NA355" s="8"/>
      <c r="NB355" s="8"/>
      <c r="NC355" s="8"/>
      <c r="ND355" s="8"/>
      <c r="NE355" s="8"/>
      <c r="NF355" s="8"/>
      <c r="NG355" s="8"/>
      <c r="NH355" s="8"/>
      <c r="NI355" s="8"/>
      <c r="NJ355" s="8"/>
      <c r="NK355" s="8"/>
      <c r="NL355" s="8"/>
      <c r="NM355" s="8"/>
      <c r="NN355" s="8"/>
      <c r="NO355" s="8"/>
      <c r="NP355" s="8"/>
      <c r="NQ355" s="8"/>
      <c r="NR355" s="8"/>
      <c r="NS355" s="8"/>
      <c r="NT355" s="8"/>
      <c r="NU355" s="8"/>
      <c r="NV355" s="8"/>
      <c r="NW355" s="8"/>
      <c r="NX355" s="8"/>
      <c r="NY355" s="8"/>
      <c r="NZ355" s="8"/>
      <c r="OA355" s="8"/>
      <c r="OB355" s="8"/>
      <c r="OC355" s="8"/>
      <c r="OD355" s="8"/>
      <c r="OE355" s="8"/>
      <c r="OF355" s="8"/>
      <c r="OG355" s="8"/>
      <c r="OH355" s="8"/>
      <c r="OI355" s="8"/>
      <c r="OJ355" s="8"/>
      <c r="OK355" s="8"/>
      <c r="OL355" s="8"/>
      <c r="OM355" s="8"/>
      <c r="ON355" s="8"/>
      <c r="OO355" s="8"/>
      <c r="OP355" s="8"/>
      <c r="OQ355" s="8"/>
      <c r="OR355" s="8"/>
      <c r="OS355" s="8"/>
      <c r="OT355" s="8"/>
      <c r="OU355" s="8"/>
      <c r="OV355" s="8"/>
      <c r="OW355" s="8"/>
      <c r="OX355" s="8"/>
      <c r="OY355" s="8"/>
      <c r="OZ355" s="8"/>
      <c r="PA355" s="8"/>
      <c r="PB355" s="8"/>
      <c r="PC355" s="8"/>
      <c r="PD355" s="8"/>
      <c r="PE355" s="8"/>
      <c r="PF355" s="8"/>
      <c r="PG355" s="8"/>
      <c r="PH355" s="8"/>
      <c r="PI355" s="8"/>
      <c r="PJ355" s="8"/>
      <c r="PK355" s="8"/>
      <c r="PL355" s="8"/>
      <c r="PM355" s="8"/>
      <c r="PN355" s="8"/>
      <c r="PO355" s="8"/>
      <c r="PP355" s="8"/>
      <c r="PQ355" s="8"/>
      <c r="PR355" s="8"/>
      <c r="PS355" s="8"/>
      <c r="PT355" s="8"/>
      <c r="PU355" s="8"/>
      <c r="PV355" s="8"/>
      <c r="PW355" s="8"/>
      <c r="PX355" s="8"/>
      <c r="PY355" s="8"/>
      <c r="PZ355" s="8"/>
      <c r="QA355" s="8"/>
      <c r="QB355" s="8"/>
      <c r="QC355" s="8"/>
      <c r="QD355" s="8"/>
      <c r="QE355" s="8"/>
      <c r="QF355" s="8"/>
      <c r="QG355" s="8"/>
      <c r="QH355" s="8"/>
      <c r="QI355" s="8"/>
      <c r="QJ355" s="8"/>
      <c r="QK355" s="8"/>
      <c r="QL355" s="8"/>
      <c r="QM355" s="8"/>
      <c r="QN355" s="8"/>
      <c r="QO355" s="8"/>
      <c r="QP355" s="8"/>
      <c r="QQ355" s="8"/>
      <c r="QR355" s="8"/>
      <c r="QS355" s="8"/>
      <c r="QT355" s="8"/>
      <c r="QU355" s="8"/>
      <c r="QV355" s="8"/>
      <c r="QW355" s="8"/>
      <c r="QX355" s="8"/>
      <c r="QY355" s="8"/>
      <c r="QZ355" s="8"/>
      <c r="RA355" s="8"/>
      <c r="RB355" s="8"/>
      <c r="RC355" s="8"/>
      <c r="RD355" s="8"/>
      <c r="RE355" s="8"/>
      <c r="RF355" s="8"/>
      <c r="RG355" s="8"/>
      <c r="RH355" s="8"/>
      <c r="RI355" s="8"/>
      <c r="RJ355" s="8"/>
      <c r="RK355" s="8"/>
      <c r="RL355" s="8"/>
      <c r="RM355" s="8"/>
      <c r="RN355" s="8"/>
      <c r="RO355" s="8"/>
      <c r="RP355" s="8"/>
      <c r="RQ355" s="8"/>
      <c r="RR355" s="8"/>
      <c r="RS355" s="8"/>
      <c r="RT355" s="8"/>
      <c r="RU355" s="8"/>
      <c r="RV355" s="8"/>
      <c r="RW355" s="8"/>
      <c r="RX355" s="8"/>
      <c r="RY355" s="8"/>
      <c r="RZ355" s="8"/>
      <c r="SA355" s="8"/>
      <c r="SB355" s="8"/>
      <c r="SC355" s="8"/>
      <c r="SD355" s="8"/>
      <c r="SE355" s="8"/>
      <c r="SF355" s="8"/>
      <c r="SG355" s="8"/>
      <c r="SH355" s="8"/>
      <c r="SI355" s="8"/>
      <c r="SJ355" s="8"/>
      <c r="SK355" s="8"/>
      <c r="SL355" s="8"/>
      <c r="SM355" s="8"/>
      <c r="SN355" s="8"/>
      <c r="SO355" s="8"/>
      <c r="SP355" s="8"/>
      <c r="SQ355" s="8"/>
      <c r="SR355" s="8"/>
      <c r="SS355" s="8"/>
      <c r="ST355" s="8"/>
      <c r="SU355" s="8"/>
      <c r="SV355" s="8"/>
      <c r="SW355" s="8"/>
      <c r="SX355" s="8"/>
      <c r="SY355" s="8"/>
      <c r="SZ355" s="8"/>
      <c r="TA355" s="8"/>
      <c r="TB355" s="8"/>
      <c r="TC355" s="8"/>
      <c r="TD355" s="8"/>
      <c r="TE355" s="8"/>
      <c r="TF355" s="8"/>
      <c r="TG355" s="8"/>
      <c r="TH355" s="8"/>
      <c r="TI355" s="8"/>
      <c r="TJ355" s="8"/>
      <c r="TK355" s="8"/>
      <c r="TL355" s="8"/>
      <c r="TM355" s="8"/>
      <c r="TN355" s="8"/>
      <c r="TO355" s="8"/>
      <c r="TP355" s="8"/>
      <c r="TQ355" s="8"/>
      <c r="TR355" s="8"/>
      <c r="TS355" s="8"/>
      <c r="TT355" s="8"/>
      <c r="TU355" s="8"/>
      <c r="TV355" s="8"/>
      <c r="TW355" s="8"/>
      <c r="TX355" s="8"/>
      <c r="TY355" s="8"/>
      <c r="TZ355" s="8"/>
      <c r="UA355" s="8"/>
      <c r="UB355" s="8"/>
      <c r="UC355" s="8"/>
      <c r="UD355" s="8"/>
      <c r="UE355" s="8"/>
      <c r="UF355" s="8"/>
      <c r="UG355" s="8"/>
      <c r="UH355" s="8"/>
      <c r="UI355" s="8"/>
      <c r="UJ355" s="8"/>
      <c r="UK355" s="8"/>
      <c r="UL355" s="8"/>
      <c r="UM355" s="8"/>
      <c r="UN355" s="8"/>
      <c r="UO355" s="8"/>
      <c r="UP355" s="8"/>
      <c r="UQ355" s="8"/>
      <c r="UR355" s="8"/>
      <c r="US355" s="8"/>
      <c r="UT355" s="8"/>
      <c r="UU355" s="8"/>
      <c r="UV355" s="8"/>
      <c r="UW355" s="8"/>
      <c r="UX355" s="8"/>
      <c r="UY355" s="8"/>
      <c r="UZ355" s="8"/>
      <c r="VA355" s="8"/>
      <c r="VB355" s="8"/>
      <c r="VC355" s="8"/>
      <c r="VD355" s="8"/>
      <c r="VE355" s="8"/>
      <c r="VF355" s="8"/>
      <c r="VG355" s="8"/>
      <c r="VH355" s="8"/>
      <c r="VI355" s="8"/>
      <c r="VJ355" s="8"/>
      <c r="VK355" s="8"/>
      <c r="VL355" s="8"/>
      <c r="VM355" s="8"/>
      <c r="VN355" s="8"/>
      <c r="VO355" s="8"/>
      <c r="VP355" s="8"/>
      <c r="VQ355" s="8"/>
      <c r="VR355" s="8"/>
      <c r="VS355" s="8"/>
      <c r="VT355" s="8"/>
      <c r="VU355" s="8"/>
      <c r="VV355" s="8"/>
      <c r="VW355" s="8"/>
      <c r="VX355" s="8"/>
      <c r="VY355" s="8"/>
      <c r="VZ355" s="8"/>
      <c r="WA355" s="8"/>
      <c r="WB355" s="8"/>
      <c r="WC355" s="8"/>
      <c r="WD355" s="8"/>
      <c r="WE355" s="8"/>
      <c r="WF355" s="8"/>
      <c r="WG355" s="8"/>
      <c r="WH355" s="8"/>
      <c r="WI355" s="8"/>
      <c r="WJ355" s="8"/>
      <c r="WK355" s="8"/>
      <c r="WL355" s="8"/>
      <c r="WM355" s="8"/>
      <c r="WN355" s="8"/>
      <c r="WO355" s="8"/>
      <c r="WP355" s="8"/>
      <c r="WQ355" s="8"/>
      <c r="WR355" s="8"/>
      <c r="WS355" s="8"/>
      <c r="WT355" s="8"/>
      <c r="WU355" s="8"/>
      <c r="WV355" s="8"/>
      <c r="WW355" s="8"/>
      <c r="WX355" s="8"/>
      <c r="WY355" s="8"/>
      <c r="WZ355" s="8"/>
      <c r="XA355" s="8"/>
      <c r="XB355" s="8"/>
      <c r="XC355" s="8"/>
      <c r="XD355" s="8"/>
      <c r="XE355" s="8"/>
      <c r="XF355" s="8"/>
      <c r="XG355" s="8"/>
      <c r="XH355" s="8"/>
      <c r="XI355" s="8"/>
      <c r="XJ355" s="8"/>
      <c r="XK355" s="8"/>
      <c r="XL355" s="8"/>
      <c r="XM355" s="8"/>
      <c r="XN355" s="8"/>
      <c r="XO355" s="8"/>
      <c r="XP355" s="8"/>
      <c r="XQ355" s="8"/>
      <c r="XR355" s="8"/>
      <c r="XS355" s="8"/>
      <c r="XT355" s="8"/>
      <c r="XU355" s="8"/>
      <c r="XV355" s="8"/>
      <c r="XW355" s="8"/>
      <c r="XX355" s="8"/>
      <c r="XY355" s="8"/>
      <c r="XZ355" s="8"/>
      <c r="YA355" s="8"/>
      <c r="YB355" s="8"/>
      <c r="YC355" s="8"/>
      <c r="YD355" s="8"/>
      <c r="YE355" s="8"/>
      <c r="YF355" s="8"/>
      <c r="YG355" s="8"/>
      <c r="YH355" s="8"/>
      <c r="YI355" s="8"/>
      <c r="YJ355" s="8"/>
      <c r="YK355" s="8"/>
      <c r="YL355" s="8"/>
      <c r="YM355" s="8"/>
      <c r="YN355" s="8"/>
      <c r="YO355" s="8"/>
      <c r="YP355" s="8"/>
      <c r="YQ355" s="8"/>
      <c r="YR355" s="8"/>
      <c r="YS355" s="8"/>
      <c r="YT355" s="8"/>
      <c r="YU355" s="8"/>
      <c r="YV355" s="8"/>
      <c r="YW355" s="8"/>
      <c r="YX355" s="8"/>
      <c r="YY355" s="8"/>
      <c r="YZ355" s="8"/>
      <c r="ZA355" s="8"/>
      <c r="ZB355" s="8"/>
      <c r="ZC355" s="8"/>
      <c r="ZD355" s="8"/>
      <c r="ZE355" s="8"/>
      <c r="ZF355" s="8"/>
      <c r="ZG355" s="8"/>
      <c r="ZH355" s="8"/>
      <c r="ZI355" s="8"/>
      <c r="ZJ355" s="8"/>
      <c r="ZK355" s="8"/>
      <c r="ZL355" s="8"/>
      <c r="ZM355" s="8"/>
      <c r="ZN355" s="8"/>
      <c r="ZO355" s="8"/>
      <c r="ZP355" s="8"/>
      <c r="ZQ355" s="8"/>
      <c r="ZR355" s="8"/>
      <c r="ZS355" s="8"/>
      <c r="ZT355" s="8"/>
      <c r="ZU355" s="8"/>
      <c r="ZV355" s="8"/>
      <c r="ZW355" s="8"/>
      <c r="ZX355" s="8"/>
      <c r="ZY355" s="8"/>
      <c r="ZZ355" s="8"/>
      <c r="AAA355" s="8"/>
      <c r="AAB355" s="8"/>
      <c r="AAC355" s="8"/>
      <c r="AAD355" s="8"/>
      <c r="AAE355" s="8"/>
      <c r="AAF355" s="8"/>
      <c r="AAG355" s="8"/>
      <c r="AAH355" s="8"/>
      <c r="AAI355" s="8"/>
      <c r="AAJ355" s="8"/>
      <c r="AAK355" s="8"/>
      <c r="AAL355" s="8"/>
      <c r="AAM355" s="8"/>
      <c r="AAN355" s="8"/>
      <c r="AAO355" s="8"/>
      <c r="AAP355" s="8"/>
      <c r="AAQ355" s="8"/>
      <c r="AAR355" s="8"/>
      <c r="AAS355" s="8"/>
      <c r="AAT355" s="8"/>
      <c r="AAU355" s="8"/>
      <c r="AAV355" s="8"/>
      <c r="AAW355" s="8"/>
      <c r="AAX355" s="8"/>
      <c r="AAY355" s="8"/>
      <c r="AAZ355" s="8"/>
      <c r="ABA355" s="8"/>
      <c r="ABB355" s="8"/>
      <c r="ABC355" s="8"/>
      <c r="ABD355" s="8"/>
      <c r="ABE355" s="8"/>
      <c r="ABF355" s="8"/>
      <c r="ABG355" s="8"/>
      <c r="ABH355" s="8"/>
      <c r="ABI355" s="8"/>
      <c r="ABJ355" s="8"/>
      <c r="ABK355" s="8"/>
      <c r="ABL355" s="8"/>
      <c r="ABM355" s="8"/>
      <c r="ABN355" s="8"/>
      <c r="ABO355" s="8"/>
      <c r="ABP355" s="8"/>
      <c r="ABQ355" s="8"/>
      <c r="ABR355" s="8"/>
      <c r="ABS355" s="8"/>
      <c r="ABT355" s="8"/>
      <c r="ABU355" s="8"/>
      <c r="ABV355" s="8"/>
      <c r="ABW355" s="8"/>
      <c r="ABX355" s="8"/>
      <c r="ABY355" s="8"/>
      <c r="ABZ355" s="8"/>
      <c r="ACA355" s="8"/>
      <c r="ACB355" s="8"/>
      <c r="ACC355" s="8"/>
      <c r="ACD355" s="8"/>
      <c r="ACE355" s="8"/>
      <c r="ACF355" s="8"/>
      <c r="ACG355" s="8"/>
      <c r="ACH355" s="8"/>
      <c r="ACI355" s="8"/>
      <c r="ACJ355" s="8"/>
      <c r="ACK355" s="8"/>
      <c r="ACL355" s="8"/>
      <c r="ACM355" s="8"/>
      <c r="ACN355" s="8"/>
      <c r="ACO355" s="8"/>
      <c r="ACP355" s="8"/>
      <c r="ACQ355" s="8"/>
      <c r="ACR355" s="8"/>
      <c r="ACS355" s="8"/>
      <c r="ACT355" s="8"/>
      <c r="ACU355" s="8"/>
      <c r="ACV355" s="8"/>
      <c r="ACW355" s="8"/>
      <c r="ACX355" s="8"/>
      <c r="ACY355" s="8"/>
      <c r="ACZ355" s="8"/>
      <c r="ADA355" s="8"/>
      <c r="ADB355" s="8"/>
      <c r="ADC355" s="8"/>
      <c r="ADD355" s="8"/>
      <c r="ADE355" s="8"/>
      <c r="ADF355" s="8"/>
      <c r="ADG355" s="8"/>
      <c r="ADH355" s="8"/>
      <c r="ADI355" s="8"/>
      <c r="ADJ355" s="8"/>
      <c r="ADK355" s="8"/>
      <c r="ADL355" s="8"/>
      <c r="ADM355" s="8"/>
      <c r="ADN355" s="8"/>
      <c r="ADO355" s="8"/>
      <c r="ADP355" s="8"/>
      <c r="ADQ355" s="8"/>
      <c r="ADR355" s="8"/>
      <c r="ADS355" s="8"/>
      <c r="ADT355" s="8"/>
      <c r="ADU355" s="8"/>
      <c r="ADV355" s="8"/>
      <c r="ADW355" s="8"/>
      <c r="ADX355" s="8"/>
      <c r="ADY355" s="8"/>
      <c r="ADZ355" s="8"/>
      <c r="AEA355" s="8"/>
      <c r="AEB355" s="8"/>
      <c r="AEC355" s="8"/>
      <c r="AED355" s="8"/>
      <c r="AEE355" s="8"/>
      <c r="AEF355" s="8"/>
      <c r="AEG355" s="8"/>
      <c r="AEH355" s="8"/>
      <c r="AEI355" s="8"/>
      <c r="AEJ355" s="8"/>
      <c r="AEK355" s="8"/>
      <c r="AEL355" s="8"/>
      <c r="AEM355" s="8"/>
      <c r="AEN355" s="8"/>
      <c r="AEO355" s="8"/>
      <c r="AEP355" s="8"/>
      <c r="AEQ355" s="8"/>
      <c r="AER355" s="8"/>
      <c r="AES355" s="8"/>
      <c r="AET355" s="8"/>
      <c r="AEU355" s="8"/>
      <c r="AEV355" s="8"/>
      <c r="AEW355" s="8"/>
      <c r="AEX355" s="8"/>
      <c r="AEY355" s="8"/>
      <c r="AEZ355" s="8"/>
      <c r="AFA355" s="8"/>
      <c r="AFB355" s="8"/>
      <c r="AFC355" s="8"/>
      <c r="AFD355" s="8"/>
      <c r="AFE355" s="8"/>
      <c r="AFF355" s="8"/>
      <c r="AFG355" s="8"/>
      <c r="AFH355" s="8"/>
      <c r="AFI355" s="8"/>
      <c r="AFJ355" s="8"/>
      <c r="AFK355" s="8"/>
      <c r="AFL355" s="8"/>
      <c r="AFM355" s="8"/>
      <c r="AFN355" s="8"/>
      <c r="AFO355" s="8"/>
      <c r="AFP355" s="8"/>
      <c r="AFQ355" s="8"/>
      <c r="AFR355" s="8"/>
      <c r="AFS355" s="8"/>
      <c r="AFT355" s="8"/>
      <c r="AFU355" s="8"/>
      <c r="AFV355" s="8"/>
      <c r="AFW355" s="8"/>
      <c r="AFX355" s="8"/>
      <c r="AFY355" s="8"/>
      <c r="AFZ355" s="8"/>
      <c r="AGA355" s="8"/>
      <c r="AGB355" s="8"/>
      <c r="AGC355" s="8"/>
      <c r="AGD355" s="8"/>
      <c r="AGE355" s="8"/>
      <c r="AGF355" s="8"/>
      <c r="AGG355" s="8"/>
      <c r="AGH355" s="8"/>
      <c r="AGI355" s="8"/>
      <c r="AGJ355" s="8"/>
      <c r="AGK355" s="8"/>
      <c r="AGL355" s="8"/>
      <c r="AGM355" s="8"/>
      <c r="AGN355" s="8"/>
      <c r="AGO355" s="8"/>
      <c r="AGP355" s="8"/>
      <c r="AGQ355" s="8"/>
      <c r="AGR355" s="8"/>
      <c r="AGS355" s="8"/>
      <c r="AGT355" s="8"/>
      <c r="AGU355" s="8"/>
      <c r="AGV355" s="8"/>
      <c r="AGW355" s="8"/>
      <c r="AGX355" s="8"/>
      <c r="AGY355" s="8"/>
      <c r="AGZ355" s="8"/>
      <c r="AHA355" s="8"/>
      <c r="AHB355" s="8"/>
      <c r="AHC355" s="8"/>
      <c r="AHD355" s="8"/>
      <c r="AHE355" s="8"/>
      <c r="AHF355" s="8"/>
      <c r="AHG355" s="8"/>
      <c r="AHH355" s="8"/>
      <c r="AHI355" s="8"/>
      <c r="AHJ355" s="8"/>
      <c r="AHK355" s="8"/>
      <c r="AHL355" s="8"/>
      <c r="AHM355" s="8"/>
      <c r="AHN355" s="8"/>
      <c r="AHO355" s="8"/>
      <c r="AHP355" s="8"/>
      <c r="AHQ355" s="8"/>
      <c r="AHR355" s="8"/>
      <c r="AHS355" s="8"/>
      <c r="AHT355" s="8"/>
      <c r="AHU355" s="8"/>
      <c r="AHV355" s="8"/>
      <c r="AHW355" s="8"/>
      <c r="AHX355" s="8"/>
      <c r="AHY355" s="8"/>
      <c r="AHZ355" s="8"/>
      <c r="AIA355" s="8"/>
      <c r="AIB355" s="8"/>
      <c r="AIC355" s="8"/>
      <c r="AID355" s="8"/>
      <c r="AIE355" s="8"/>
      <c r="AIF355" s="8"/>
      <c r="AIG355" s="8"/>
      <c r="AIH355" s="8"/>
      <c r="AII355" s="8"/>
      <c r="AIJ355" s="8"/>
      <c r="AIK355" s="8"/>
      <c r="AIL355" s="8"/>
      <c r="AIM355" s="8"/>
      <c r="AIN355" s="8"/>
      <c r="AIO355" s="8"/>
      <c r="AIP355" s="8"/>
      <c r="AIQ355" s="8"/>
      <c r="AIR355" s="8"/>
      <c r="AIS355" s="8"/>
      <c r="AIT355" s="8"/>
      <c r="AIU355" s="8"/>
      <c r="AIV355" s="8"/>
      <c r="AIW355" s="8"/>
      <c r="AIX355" s="8"/>
      <c r="AIY355" s="8"/>
      <c r="AIZ355" s="8"/>
      <c r="AJA355" s="8"/>
      <c r="AJB355" s="8"/>
      <c r="AJC355" s="8"/>
      <c r="AJD355" s="8"/>
      <c r="AJE355" s="8"/>
      <c r="AJF355" s="8"/>
      <c r="AJG355" s="8"/>
      <c r="AJH355" s="8"/>
      <c r="AJI355" s="8"/>
      <c r="AJJ355" s="8"/>
      <c r="AJK355" s="8"/>
      <c r="AJL355" s="8"/>
      <c r="AJM355" s="8"/>
      <c r="AJN355" s="8"/>
      <c r="AJO355" s="8"/>
      <c r="AJP355" s="8"/>
      <c r="AJQ355" s="8"/>
      <c r="AJR355" s="8"/>
      <c r="AJS355" s="8"/>
      <c r="AJT355" s="8"/>
      <c r="AJU355" s="8"/>
      <c r="AJV355" s="8"/>
      <c r="AJW355" s="8"/>
      <c r="AJX355" s="8"/>
      <c r="AJY355" s="8"/>
      <c r="AJZ355" s="7"/>
      <c r="AKA355" s="7"/>
      <c r="AKB355" s="7"/>
      <c r="AKC355" s="7"/>
      <c r="AKD355" s="7"/>
      <c r="AKE355" s="7"/>
      <c r="AKF355" s="7"/>
      <c r="AKG355" s="7"/>
      <c r="AKH355" s="7"/>
    </row>
    <row r="356" spans="1:970" ht="15.75" hidden="1" x14ac:dyDescent="0.25">
      <c r="A356" s="682"/>
      <c r="B356" s="682"/>
      <c r="C356" s="665" t="s">
        <v>253</v>
      </c>
      <c r="D356" s="666">
        <f>SUM(D347:D355)</f>
        <v>2071662</v>
      </c>
      <c r="E356" s="663" t="s">
        <v>253</v>
      </c>
      <c r="F356" s="685">
        <f>SUM(F347:F355)</f>
        <v>0</v>
      </c>
      <c r="G356" s="663" t="s">
        <v>253</v>
      </c>
      <c r="H356" s="685">
        <f>SUM(H347:H355)</f>
        <v>2071662</v>
      </c>
      <c r="I356" s="682"/>
    </row>
    <row r="357" spans="1:970" ht="15.75" hidden="1" x14ac:dyDescent="0.25">
      <c r="A357" s="682"/>
      <c r="B357" s="682"/>
      <c r="C357" s="670" t="s">
        <v>254</v>
      </c>
      <c r="D357" s="671">
        <f>D334+D335+D336+D337+D338+D339+D340+D341+D343+D345+D346+D356+D342+D344</f>
        <v>46743382</v>
      </c>
      <c r="E357" s="671"/>
      <c r="F357" s="671">
        <f>F334+F335+F336+F337+F338+F339+F340+F341+F343+F345+F346+F356+F342+F344</f>
        <v>7761228.7300000004</v>
      </c>
      <c r="G357" s="671"/>
      <c r="H357" s="686">
        <f>H334+H335+H336+H337+H338+H339+H340+H341+H343+H345+H346+H356+H342+H344</f>
        <v>54504610.729999997</v>
      </c>
      <c r="I357" s="682"/>
    </row>
    <row r="358" spans="1:970" ht="16.5" hidden="1" thickBot="1" x14ac:dyDescent="0.3">
      <c r="A358" s="682"/>
      <c r="B358" s="682"/>
      <c r="C358" s="644" t="s">
        <v>265</v>
      </c>
      <c r="D358" s="676">
        <f>D357-C6</f>
        <v>0</v>
      </c>
      <c r="E358" s="642"/>
      <c r="F358" s="676">
        <f>F357-C7</f>
        <v>-84500</v>
      </c>
      <c r="G358" s="682"/>
      <c r="H358" s="687">
        <f>H357-C5</f>
        <v>-84500</v>
      </c>
      <c r="I358" s="682"/>
    </row>
    <row r="359" spans="1:970" ht="15.75" hidden="1" x14ac:dyDescent="0.25">
      <c r="A359" s="642"/>
      <c r="B359" s="677"/>
      <c r="C359" s="644"/>
      <c r="D359" s="642"/>
      <c r="E359" s="642"/>
      <c r="F359" s="642"/>
      <c r="G359" s="642"/>
      <c r="H359" s="642"/>
      <c r="I359" s="645"/>
    </row>
    <row r="360" spans="1:970" hidden="1" x14ac:dyDescent="0.25"/>
    <row r="361" spans="1:970" hidden="1" x14ac:dyDescent="0.25"/>
    <row r="362" spans="1:970" hidden="1" x14ac:dyDescent="0.25"/>
    <row r="363" spans="1:970" hidden="1" x14ac:dyDescent="0.25"/>
    <row r="364" spans="1:970" hidden="1" x14ac:dyDescent="0.25"/>
    <row r="365" spans="1:970" hidden="1" x14ac:dyDescent="0.25"/>
    <row r="366" spans="1:970" hidden="1" x14ac:dyDescent="0.25"/>
    <row r="367" spans="1:970" hidden="1" x14ac:dyDescent="0.25"/>
    <row r="368" spans="1:970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</sheetData>
  <mergeCells count="12">
    <mergeCell ref="A74:A75"/>
    <mergeCell ref="B74:F74"/>
    <mergeCell ref="G74:I74"/>
    <mergeCell ref="D262:F262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7" firstPageNumber="0" fitToHeight="2" orientation="portrait" r:id="rId1"/>
  <rowBreaks count="1" manualBreakCount="1">
    <brk id="16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</dc:creator>
  <cp:lastModifiedBy>Ryzen</cp:lastModifiedBy>
  <dcterms:created xsi:type="dcterms:W3CDTF">2024-09-13T09:50:35Z</dcterms:created>
  <dcterms:modified xsi:type="dcterms:W3CDTF">2024-09-13T09:50:45Z</dcterms:modified>
</cp:coreProperties>
</file>