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10815"/>
  </bookViews>
  <sheets>
    <sheet name="СШ 11" sheetId="1" r:id="rId1"/>
  </sheets>
  <externalReferences>
    <externalReference r:id="rId2"/>
  </externalReferences>
  <definedNames>
    <definedName name="_xlnm.Print_Area" localSheetId="0">'СШ 11'!$A$1:$AB$259</definedName>
  </definedNames>
  <calcPr calcId="145621"/>
</workbook>
</file>

<file path=xl/calcChain.xml><?xml version="1.0" encoding="utf-8"?>
<calcChain xmlns="http://schemas.openxmlformats.org/spreadsheetml/2006/main">
  <c r="I258" i="1" l="1"/>
  <c r="D258" i="1"/>
  <c r="I256" i="1"/>
  <c r="D256" i="1"/>
  <c r="E256" i="1" s="1"/>
  <c r="I255" i="1"/>
  <c r="H255" i="1"/>
  <c r="G255" i="1"/>
  <c r="E255" i="1"/>
  <c r="D255" i="1"/>
  <c r="F255" i="1" s="1"/>
  <c r="C255" i="1"/>
  <c r="I254" i="1"/>
  <c r="F254" i="1"/>
  <c r="E254" i="1"/>
  <c r="E253" i="1" s="1"/>
  <c r="D254" i="1"/>
  <c r="H253" i="1"/>
  <c r="G253" i="1"/>
  <c r="G250" i="1" s="1"/>
  <c r="D253" i="1"/>
  <c r="C253" i="1"/>
  <c r="I252" i="1"/>
  <c r="E252" i="1"/>
  <c r="E251" i="1" s="1"/>
  <c r="E250" i="1" s="1"/>
  <c r="D252" i="1"/>
  <c r="H251" i="1"/>
  <c r="G251" i="1"/>
  <c r="C251" i="1"/>
  <c r="P249" i="1"/>
  <c r="P248" i="1" s="1"/>
  <c r="P247" i="1" s="1"/>
  <c r="I249" i="1"/>
  <c r="I248" i="1" s="1"/>
  <c r="F249" i="1"/>
  <c r="E249" i="1"/>
  <c r="E248" i="1" s="1"/>
  <c r="E247" i="1" s="1"/>
  <c r="O248" i="1"/>
  <c r="O247" i="1" s="1"/>
  <c r="N248" i="1"/>
  <c r="M248" i="1"/>
  <c r="L248" i="1"/>
  <c r="L247" i="1" s="1"/>
  <c r="K248" i="1"/>
  <c r="K247" i="1" s="1"/>
  <c r="J248" i="1"/>
  <c r="H248" i="1"/>
  <c r="H247" i="1" s="1"/>
  <c r="G248" i="1"/>
  <c r="G247" i="1" s="1"/>
  <c r="F248" i="1"/>
  <c r="D248" i="1"/>
  <c r="D247" i="1" s="1"/>
  <c r="C248" i="1"/>
  <c r="C247" i="1" s="1"/>
  <c r="N247" i="1"/>
  <c r="M247" i="1"/>
  <c r="J247" i="1"/>
  <c r="I247" i="1"/>
  <c r="F247" i="1"/>
  <c r="I246" i="1"/>
  <c r="D246" i="1"/>
  <c r="E246" i="1" s="1"/>
  <c r="E245" i="1" s="1"/>
  <c r="H245" i="1"/>
  <c r="G245" i="1"/>
  <c r="D245" i="1"/>
  <c r="F245" i="1" s="1"/>
  <c r="C245" i="1"/>
  <c r="I244" i="1"/>
  <c r="F244" i="1"/>
  <c r="E244" i="1"/>
  <c r="E243" i="1" s="1"/>
  <c r="D244" i="1"/>
  <c r="H243" i="1"/>
  <c r="G243" i="1"/>
  <c r="D243" i="1"/>
  <c r="C243" i="1"/>
  <c r="I242" i="1"/>
  <c r="D242" i="1"/>
  <c r="F242" i="1" s="1"/>
  <c r="I241" i="1"/>
  <c r="D241" i="1"/>
  <c r="F241" i="1" s="1"/>
  <c r="I240" i="1"/>
  <c r="E240" i="1"/>
  <c r="D240" i="1"/>
  <c r="H239" i="1"/>
  <c r="G239" i="1"/>
  <c r="C239" i="1"/>
  <c r="C238" i="1" s="1"/>
  <c r="I237" i="1"/>
  <c r="D237" i="1"/>
  <c r="E237" i="1" s="1"/>
  <c r="E236" i="1" s="1"/>
  <c r="H236" i="1"/>
  <c r="I236" i="1" s="1"/>
  <c r="G236" i="1"/>
  <c r="C236" i="1"/>
  <c r="I235" i="1"/>
  <c r="F235" i="1"/>
  <c r="D235" i="1"/>
  <c r="E235" i="1" s="1"/>
  <c r="E234" i="1" s="1"/>
  <c r="H234" i="1"/>
  <c r="G234" i="1"/>
  <c r="C234" i="1"/>
  <c r="I233" i="1"/>
  <c r="D233" i="1"/>
  <c r="F233" i="1" s="1"/>
  <c r="I232" i="1"/>
  <c r="D232" i="1"/>
  <c r="I231" i="1"/>
  <c r="D231" i="1"/>
  <c r="H230" i="1"/>
  <c r="G230" i="1"/>
  <c r="C230" i="1"/>
  <c r="C229" i="1" s="1"/>
  <c r="I228" i="1"/>
  <c r="D228" i="1"/>
  <c r="F228" i="1" s="1"/>
  <c r="I227" i="1"/>
  <c r="D227" i="1"/>
  <c r="F227" i="1" s="1"/>
  <c r="I226" i="1"/>
  <c r="D226" i="1"/>
  <c r="F226" i="1" s="1"/>
  <c r="H225" i="1"/>
  <c r="I225" i="1" s="1"/>
  <c r="G225" i="1"/>
  <c r="D225" i="1"/>
  <c r="C225" i="1"/>
  <c r="C218" i="1" s="1"/>
  <c r="I224" i="1"/>
  <c r="D224" i="1"/>
  <c r="E224" i="1" s="1"/>
  <c r="I223" i="1"/>
  <c r="D223" i="1"/>
  <c r="E223" i="1" s="1"/>
  <c r="I222" i="1"/>
  <c r="D222" i="1"/>
  <c r="E222" i="1" s="1"/>
  <c r="I221" i="1"/>
  <c r="D221" i="1"/>
  <c r="E221" i="1" s="1"/>
  <c r="E220" i="1"/>
  <c r="H219" i="1"/>
  <c r="G219" i="1"/>
  <c r="C219" i="1"/>
  <c r="G218" i="1"/>
  <c r="I216" i="1"/>
  <c r="D216" i="1"/>
  <c r="H215" i="1"/>
  <c r="I215" i="1" s="1"/>
  <c r="G215" i="1"/>
  <c r="C215" i="1"/>
  <c r="I214" i="1"/>
  <c r="D214" i="1"/>
  <c r="E214" i="1" s="1"/>
  <c r="E212" i="1" s="1"/>
  <c r="I213" i="1"/>
  <c r="F213" i="1"/>
  <c r="D213" i="1"/>
  <c r="E213" i="1" s="1"/>
  <c r="H212" i="1"/>
  <c r="I212" i="1" s="1"/>
  <c r="G212" i="1"/>
  <c r="C212" i="1"/>
  <c r="I211" i="1"/>
  <c r="D211" i="1"/>
  <c r="F211" i="1" s="1"/>
  <c r="H210" i="1"/>
  <c r="G210" i="1"/>
  <c r="C210" i="1"/>
  <c r="I209" i="1"/>
  <c r="D209" i="1"/>
  <c r="H208" i="1"/>
  <c r="G208" i="1"/>
  <c r="C208" i="1"/>
  <c r="C207" i="1" s="1"/>
  <c r="I206" i="1"/>
  <c r="D206" i="1"/>
  <c r="E206" i="1" s="1"/>
  <c r="I205" i="1"/>
  <c r="H205" i="1"/>
  <c r="G205" i="1"/>
  <c r="E205" i="1"/>
  <c r="D205" i="1"/>
  <c r="F205" i="1" s="1"/>
  <c r="C205" i="1"/>
  <c r="I204" i="1"/>
  <c r="F204" i="1"/>
  <c r="E204" i="1"/>
  <c r="E203" i="1" s="1"/>
  <c r="D204" i="1"/>
  <c r="H203" i="1"/>
  <c r="G203" i="1"/>
  <c r="D203" i="1"/>
  <c r="F203" i="1" s="1"/>
  <c r="C203" i="1"/>
  <c r="I202" i="1"/>
  <c r="D202" i="1"/>
  <c r="H201" i="1"/>
  <c r="I201" i="1" s="1"/>
  <c r="G201" i="1"/>
  <c r="C201" i="1"/>
  <c r="C200" i="1" s="1"/>
  <c r="I199" i="1"/>
  <c r="F199" i="1"/>
  <c r="D199" i="1"/>
  <c r="E199" i="1" s="1"/>
  <c r="E198" i="1" s="1"/>
  <c r="D198" i="1"/>
  <c r="C198" i="1"/>
  <c r="I197" i="1"/>
  <c r="F197" i="1"/>
  <c r="E197" i="1"/>
  <c r="D197" i="1"/>
  <c r="I196" i="1"/>
  <c r="F196" i="1"/>
  <c r="E196" i="1"/>
  <c r="D196" i="1"/>
  <c r="I195" i="1"/>
  <c r="F195" i="1"/>
  <c r="E195" i="1"/>
  <c r="D195" i="1"/>
  <c r="D194" i="1"/>
  <c r="E194" i="1" s="1"/>
  <c r="I193" i="1"/>
  <c r="D193" i="1"/>
  <c r="D190" i="1" s="1"/>
  <c r="F190" i="1" s="1"/>
  <c r="I192" i="1"/>
  <c r="D192" i="1"/>
  <c r="D191" i="1"/>
  <c r="E191" i="1" s="1"/>
  <c r="H190" i="1"/>
  <c r="G190" i="1"/>
  <c r="C190" i="1"/>
  <c r="I189" i="1"/>
  <c r="D189" i="1"/>
  <c r="I188" i="1"/>
  <c r="D188" i="1"/>
  <c r="F188" i="1" s="1"/>
  <c r="E187" i="1"/>
  <c r="I186" i="1"/>
  <c r="F186" i="1"/>
  <c r="E186" i="1"/>
  <c r="D186" i="1"/>
  <c r="H185" i="1"/>
  <c r="G185" i="1"/>
  <c r="C185" i="1"/>
  <c r="I184" i="1"/>
  <c r="D184" i="1"/>
  <c r="F184" i="1" s="1"/>
  <c r="I183" i="1"/>
  <c r="E183" i="1"/>
  <c r="D183" i="1"/>
  <c r="F183" i="1" s="1"/>
  <c r="I182" i="1"/>
  <c r="D182" i="1"/>
  <c r="E182" i="1" s="1"/>
  <c r="H181" i="1"/>
  <c r="G181" i="1"/>
  <c r="C181" i="1"/>
  <c r="I177" i="1"/>
  <c r="D177" i="1"/>
  <c r="H176" i="1"/>
  <c r="G176" i="1"/>
  <c r="C176" i="1"/>
  <c r="C175" i="1" s="1"/>
  <c r="H175" i="1"/>
  <c r="I174" i="1"/>
  <c r="F174" i="1"/>
  <c r="E174" i="1"/>
  <c r="D174" i="1"/>
  <c r="H173" i="1"/>
  <c r="G173" i="1"/>
  <c r="E173" i="1"/>
  <c r="D173" i="1"/>
  <c r="F173" i="1" s="1"/>
  <c r="C173" i="1"/>
  <c r="I172" i="1"/>
  <c r="F172" i="1"/>
  <c r="E172" i="1"/>
  <c r="D172" i="1"/>
  <c r="I171" i="1"/>
  <c r="F171" i="1"/>
  <c r="E171" i="1"/>
  <c r="D171" i="1"/>
  <c r="I170" i="1"/>
  <c r="F170" i="1"/>
  <c r="E170" i="1"/>
  <c r="E169" i="1" s="1"/>
  <c r="D170" i="1"/>
  <c r="H169" i="1"/>
  <c r="G169" i="1"/>
  <c r="D169" i="1"/>
  <c r="C169" i="1"/>
  <c r="I167" i="1"/>
  <c r="D167" i="1"/>
  <c r="I166" i="1"/>
  <c r="D166" i="1"/>
  <c r="I165" i="1"/>
  <c r="D165" i="1"/>
  <c r="H164" i="1"/>
  <c r="I164" i="1" s="1"/>
  <c r="G164" i="1"/>
  <c r="G163" i="1" s="1"/>
  <c r="C164" i="1"/>
  <c r="C163" i="1" s="1"/>
  <c r="H163" i="1"/>
  <c r="I162" i="1"/>
  <c r="D162" i="1"/>
  <c r="I161" i="1"/>
  <c r="D161" i="1"/>
  <c r="I160" i="1"/>
  <c r="D160" i="1"/>
  <c r="H159" i="1"/>
  <c r="I159" i="1" s="1"/>
  <c r="G159" i="1"/>
  <c r="C159" i="1"/>
  <c r="I158" i="1"/>
  <c r="D158" i="1"/>
  <c r="E158" i="1" s="1"/>
  <c r="I157" i="1"/>
  <c r="D157" i="1"/>
  <c r="E157" i="1" s="1"/>
  <c r="E156" i="1"/>
  <c r="I155" i="1"/>
  <c r="D155" i="1"/>
  <c r="I154" i="1"/>
  <c r="D154" i="1"/>
  <c r="I153" i="1"/>
  <c r="D153" i="1"/>
  <c r="H152" i="1"/>
  <c r="I152" i="1" s="1"/>
  <c r="G152" i="1"/>
  <c r="C152" i="1"/>
  <c r="I150" i="1"/>
  <c r="D150" i="1"/>
  <c r="F150" i="1" s="1"/>
  <c r="H149" i="1"/>
  <c r="G149" i="1"/>
  <c r="C149" i="1"/>
  <c r="I148" i="1"/>
  <c r="D148" i="1"/>
  <c r="F148" i="1" s="1"/>
  <c r="I146" i="1"/>
  <c r="E146" i="1"/>
  <c r="D146" i="1"/>
  <c r="F146" i="1" s="1"/>
  <c r="I145" i="1"/>
  <c r="D145" i="1"/>
  <c r="F145" i="1" s="1"/>
  <c r="I144" i="1"/>
  <c r="D144" i="1"/>
  <c r="F144" i="1" s="1"/>
  <c r="I143" i="1"/>
  <c r="D143" i="1"/>
  <c r="F143" i="1" s="1"/>
  <c r="I142" i="1"/>
  <c r="D142" i="1"/>
  <c r="F142" i="1" s="1"/>
  <c r="I141" i="1"/>
  <c r="D141" i="1"/>
  <c r="E141" i="1" s="1"/>
  <c r="H140" i="1"/>
  <c r="G140" i="1"/>
  <c r="C140" i="1"/>
  <c r="C139" i="1" s="1"/>
  <c r="I138" i="1"/>
  <c r="D138" i="1"/>
  <c r="E138" i="1" s="1"/>
  <c r="E137" i="1" s="1"/>
  <c r="H137" i="1"/>
  <c r="G137" i="1"/>
  <c r="I137" i="1" s="1"/>
  <c r="C137" i="1"/>
  <c r="I136" i="1"/>
  <c r="F136" i="1"/>
  <c r="I135" i="1"/>
  <c r="D135" i="1"/>
  <c r="I134" i="1"/>
  <c r="D134" i="1"/>
  <c r="I133" i="1"/>
  <c r="D133" i="1"/>
  <c r="H132" i="1"/>
  <c r="I132" i="1" s="1"/>
  <c r="G132" i="1"/>
  <c r="C132" i="1"/>
  <c r="I131" i="1"/>
  <c r="F131" i="1"/>
  <c r="D131" i="1"/>
  <c r="E131" i="1" s="1"/>
  <c r="H130" i="1"/>
  <c r="G130" i="1"/>
  <c r="E130" i="1"/>
  <c r="D130" i="1"/>
  <c r="F130" i="1" s="1"/>
  <c r="C130" i="1"/>
  <c r="I129" i="1"/>
  <c r="F129" i="1"/>
  <c r="E129" i="1"/>
  <c r="E128" i="1" s="1"/>
  <c r="D129" i="1"/>
  <c r="H128" i="1"/>
  <c r="G128" i="1"/>
  <c r="D128" i="1"/>
  <c r="C128" i="1"/>
  <c r="I127" i="1"/>
  <c r="D127" i="1"/>
  <c r="H126" i="1"/>
  <c r="I126" i="1" s="1"/>
  <c r="G126" i="1"/>
  <c r="C126" i="1"/>
  <c r="I125" i="1"/>
  <c r="D125" i="1"/>
  <c r="H124" i="1"/>
  <c r="I124" i="1" s="1"/>
  <c r="G124" i="1"/>
  <c r="C124" i="1"/>
  <c r="I123" i="1"/>
  <c r="F123" i="1"/>
  <c r="E123" i="1"/>
  <c r="E122" i="1" s="1"/>
  <c r="D123" i="1"/>
  <c r="H122" i="1"/>
  <c r="I122" i="1" s="1"/>
  <c r="G122" i="1"/>
  <c r="D122" i="1"/>
  <c r="C122" i="1"/>
  <c r="I121" i="1"/>
  <c r="D121" i="1"/>
  <c r="F121" i="1" s="1"/>
  <c r="H120" i="1"/>
  <c r="G120" i="1"/>
  <c r="C120" i="1"/>
  <c r="C119" i="1"/>
  <c r="I118" i="1"/>
  <c r="D118" i="1"/>
  <c r="I117" i="1"/>
  <c r="D117" i="1"/>
  <c r="I116" i="1"/>
  <c r="D116" i="1"/>
  <c r="I115" i="1"/>
  <c r="D115" i="1"/>
  <c r="E114" i="1"/>
  <c r="I113" i="1"/>
  <c r="D113" i="1"/>
  <c r="F113" i="1" s="1"/>
  <c r="I112" i="1"/>
  <c r="D112" i="1"/>
  <c r="F112" i="1" s="1"/>
  <c r="I111" i="1"/>
  <c r="D111" i="1"/>
  <c r="F111" i="1" s="1"/>
  <c r="E110" i="1"/>
  <c r="I109" i="1"/>
  <c r="F109" i="1"/>
  <c r="E109" i="1"/>
  <c r="D109" i="1"/>
  <c r="I108" i="1"/>
  <c r="F108" i="1"/>
  <c r="E108" i="1"/>
  <c r="D108" i="1"/>
  <c r="I107" i="1"/>
  <c r="F107" i="1"/>
  <c r="E107" i="1"/>
  <c r="D107" i="1"/>
  <c r="H106" i="1"/>
  <c r="G106" i="1"/>
  <c r="C106" i="1"/>
  <c r="I105" i="1"/>
  <c r="D105" i="1"/>
  <c r="F105" i="1" s="1"/>
  <c r="I104" i="1"/>
  <c r="D104" i="1"/>
  <c r="F104" i="1" s="1"/>
  <c r="I103" i="1"/>
  <c r="D103" i="1"/>
  <c r="F103" i="1" s="1"/>
  <c r="I102" i="1"/>
  <c r="D102" i="1"/>
  <c r="F102" i="1" s="1"/>
  <c r="I101" i="1"/>
  <c r="E101" i="1"/>
  <c r="D101" i="1"/>
  <c r="F101" i="1" s="1"/>
  <c r="I100" i="1"/>
  <c r="D100" i="1"/>
  <c r="F100" i="1" s="1"/>
  <c r="I99" i="1"/>
  <c r="D99" i="1"/>
  <c r="F99" i="1" s="1"/>
  <c r="I98" i="1"/>
  <c r="D98" i="1"/>
  <c r="F98" i="1" s="1"/>
  <c r="I97" i="1"/>
  <c r="D97" i="1"/>
  <c r="F97" i="1" s="1"/>
  <c r="E96" i="1"/>
  <c r="I95" i="1"/>
  <c r="D95" i="1"/>
  <c r="F95" i="1" s="1"/>
  <c r="H94" i="1"/>
  <c r="I94" i="1" s="1"/>
  <c r="G94" i="1"/>
  <c r="C94" i="1"/>
  <c r="I93" i="1"/>
  <c r="E93" i="1"/>
  <c r="D93" i="1"/>
  <c r="F93" i="1" s="1"/>
  <c r="I92" i="1"/>
  <c r="E92" i="1"/>
  <c r="D92" i="1"/>
  <c r="F92" i="1" s="1"/>
  <c r="I91" i="1"/>
  <c r="D91" i="1"/>
  <c r="I90" i="1"/>
  <c r="D90" i="1"/>
  <c r="E90" i="1" s="1"/>
  <c r="H89" i="1"/>
  <c r="G89" i="1"/>
  <c r="I89" i="1" s="1"/>
  <c r="C89" i="1"/>
  <c r="H88" i="1"/>
  <c r="G88" i="1"/>
  <c r="I88" i="1" s="1"/>
  <c r="C88" i="1"/>
  <c r="H87" i="1"/>
  <c r="G87" i="1"/>
  <c r="C87" i="1"/>
  <c r="I86" i="1"/>
  <c r="D86" i="1"/>
  <c r="F86" i="1" s="1"/>
  <c r="H85" i="1"/>
  <c r="I85" i="1" s="1"/>
  <c r="G85" i="1"/>
  <c r="C85" i="1"/>
  <c r="I84" i="1"/>
  <c r="E84" i="1"/>
  <c r="E83" i="1" s="1"/>
  <c r="D84" i="1"/>
  <c r="H83" i="1"/>
  <c r="G83" i="1"/>
  <c r="I83" i="1" s="1"/>
  <c r="C83" i="1"/>
  <c r="I82" i="1"/>
  <c r="D82" i="1"/>
  <c r="C82" i="1"/>
  <c r="C79" i="1" s="1"/>
  <c r="I81" i="1"/>
  <c r="D81" i="1"/>
  <c r="F81" i="1" s="1"/>
  <c r="I80" i="1"/>
  <c r="D80" i="1"/>
  <c r="E80" i="1" s="1"/>
  <c r="H79" i="1"/>
  <c r="G79" i="1"/>
  <c r="I78" i="1"/>
  <c r="D78" i="1"/>
  <c r="H77" i="1"/>
  <c r="I77" i="1" s="1"/>
  <c r="G77" i="1"/>
  <c r="C77" i="1"/>
  <c r="G72" i="1"/>
  <c r="I72" i="1" s="1"/>
  <c r="D72" i="1"/>
  <c r="F72" i="1" s="1"/>
  <c r="G71" i="1"/>
  <c r="D71" i="1"/>
  <c r="F71" i="1" s="1"/>
  <c r="H70" i="1"/>
  <c r="C70" i="1"/>
  <c r="I69" i="1"/>
  <c r="D69" i="1"/>
  <c r="F69" i="1" s="1"/>
  <c r="I68" i="1"/>
  <c r="D68" i="1"/>
  <c r="F68" i="1" s="1"/>
  <c r="H67" i="1"/>
  <c r="G67" i="1"/>
  <c r="C67" i="1"/>
  <c r="I66" i="1"/>
  <c r="D66" i="1"/>
  <c r="F66" i="1" s="1"/>
  <c r="I65" i="1"/>
  <c r="D65" i="1"/>
  <c r="E65" i="1" s="1"/>
  <c r="H64" i="1"/>
  <c r="H73" i="1" s="1"/>
  <c r="H8" i="1" s="1"/>
  <c r="G64" i="1"/>
  <c r="C64" i="1"/>
  <c r="B62" i="1"/>
  <c r="I59" i="1"/>
  <c r="F59" i="1"/>
  <c r="I58" i="1"/>
  <c r="E58" i="1"/>
  <c r="E57" i="1" s="1"/>
  <c r="D58" i="1"/>
  <c r="C58" i="1"/>
  <c r="C57" i="1" s="1"/>
  <c r="H57" i="1"/>
  <c r="G57" i="1"/>
  <c r="D57" i="1"/>
  <c r="I56" i="1"/>
  <c r="F56" i="1"/>
  <c r="H55" i="1"/>
  <c r="H54" i="1" s="1"/>
  <c r="I54" i="1" s="1"/>
  <c r="G55" i="1"/>
  <c r="E55" i="1"/>
  <c r="E54" i="1" s="1"/>
  <c r="D55" i="1"/>
  <c r="F55" i="1" s="1"/>
  <c r="C55" i="1"/>
  <c r="G54" i="1"/>
  <c r="C54" i="1"/>
  <c r="I53" i="1"/>
  <c r="F53" i="1"/>
  <c r="E53" i="1"/>
  <c r="D53" i="1"/>
  <c r="I52" i="1"/>
  <c r="F52" i="1"/>
  <c r="E52" i="1"/>
  <c r="E51" i="1" s="1"/>
  <c r="D52" i="1"/>
  <c r="H51" i="1"/>
  <c r="H60" i="1" s="1"/>
  <c r="G51" i="1"/>
  <c r="G60" i="1" s="1"/>
  <c r="D51" i="1"/>
  <c r="F51" i="1" s="1"/>
  <c r="C51" i="1"/>
  <c r="I50" i="1"/>
  <c r="D50" i="1"/>
  <c r="I48" i="1"/>
  <c r="D48" i="1"/>
  <c r="F48" i="1" s="1"/>
  <c r="I47" i="1"/>
  <c r="D47" i="1"/>
  <c r="F47" i="1" s="1"/>
  <c r="I46" i="1"/>
  <c r="H46" i="1"/>
  <c r="G46" i="1"/>
  <c r="C46" i="1"/>
  <c r="I45" i="1"/>
  <c r="F45" i="1"/>
  <c r="E45" i="1"/>
  <c r="I44" i="1"/>
  <c r="F44" i="1"/>
  <c r="D44" i="1"/>
  <c r="E44" i="1" s="1"/>
  <c r="I43" i="1"/>
  <c r="F43" i="1"/>
  <c r="D43" i="1"/>
  <c r="E43" i="1" s="1"/>
  <c r="I42" i="1"/>
  <c r="F42" i="1"/>
  <c r="E42" i="1"/>
  <c r="D42" i="1"/>
  <c r="I41" i="1"/>
  <c r="F41" i="1"/>
  <c r="E41" i="1"/>
  <c r="D41" i="1"/>
  <c r="I40" i="1"/>
  <c r="F40" i="1"/>
  <c r="E40" i="1"/>
  <c r="D40" i="1"/>
  <c r="H39" i="1"/>
  <c r="G39" i="1"/>
  <c r="G38" i="1" s="1"/>
  <c r="D39" i="1"/>
  <c r="F39" i="1" s="1"/>
  <c r="C39" i="1"/>
  <c r="I37" i="1"/>
  <c r="D37" i="1"/>
  <c r="F37" i="1" s="1"/>
  <c r="I36" i="1"/>
  <c r="D36" i="1"/>
  <c r="F36" i="1" s="1"/>
  <c r="I35" i="1"/>
  <c r="D35" i="1"/>
  <c r="F35" i="1" s="1"/>
  <c r="I34" i="1"/>
  <c r="D34" i="1"/>
  <c r="F34" i="1" s="1"/>
  <c r="H33" i="1"/>
  <c r="I33" i="1" s="1"/>
  <c r="G33" i="1"/>
  <c r="C33" i="1"/>
  <c r="I32" i="1"/>
  <c r="F32" i="1"/>
  <c r="D32" i="1"/>
  <c r="E32" i="1" s="1"/>
  <c r="E29" i="1" s="1"/>
  <c r="F29" i="1" s="1"/>
  <c r="I31" i="1"/>
  <c r="F31" i="1"/>
  <c r="E31" i="1"/>
  <c r="D31" i="1"/>
  <c r="I30" i="1"/>
  <c r="F30" i="1"/>
  <c r="E30" i="1"/>
  <c r="D30" i="1"/>
  <c r="H29" i="1"/>
  <c r="G29" i="1"/>
  <c r="D29" i="1"/>
  <c r="C29" i="1"/>
  <c r="I28" i="1"/>
  <c r="D28" i="1"/>
  <c r="F28" i="1" s="1"/>
  <c r="H27" i="1"/>
  <c r="I27" i="1" s="1"/>
  <c r="G27" i="1"/>
  <c r="C27" i="1"/>
  <c r="I26" i="1"/>
  <c r="D26" i="1"/>
  <c r="E26" i="1" s="1"/>
  <c r="E25" i="1" s="1"/>
  <c r="H25" i="1"/>
  <c r="G25" i="1"/>
  <c r="I25" i="1" s="1"/>
  <c r="C25" i="1"/>
  <c r="I24" i="1"/>
  <c r="D24" i="1"/>
  <c r="F24" i="1" s="1"/>
  <c r="H23" i="1"/>
  <c r="I23" i="1" s="1"/>
  <c r="G23" i="1"/>
  <c r="C23" i="1"/>
  <c r="H21" i="1"/>
  <c r="I21" i="1" s="1"/>
  <c r="H20" i="1"/>
  <c r="H19" i="1" s="1"/>
  <c r="I19" i="1" s="1"/>
  <c r="G19" i="1"/>
  <c r="C19" i="1"/>
  <c r="B17" i="1"/>
  <c r="I13" i="1"/>
  <c r="E13" i="1"/>
  <c r="H12" i="1"/>
  <c r="G12" i="1"/>
  <c r="D12" i="1"/>
  <c r="F12" i="1" s="1"/>
  <c r="C12" i="1"/>
  <c r="E219" i="1" l="1"/>
  <c r="D54" i="1"/>
  <c r="F54" i="1" s="1"/>
  <c r="I29" i="1"/>
  <c r="I39" i="1"/>
  <c r="D60" i="1"/>
  <c r="I55" i="1"/>
  <c r="E95" i="1"/>
  <c r="E100" i="1"/>
  <c r="E111" i="1"/>
  <c r="I12" i="1"/>
  <c r="D27" i="1"/>
  <c r="E28" i="1"/>
  <c r="E27" i="1" s="1"/>
  <c r="F27" i="1" s="1"/>
  <c r="C38" i="1"/>
  <c r="I57" i="1"/>
  <c r="C73" i="1"/>
  <c r="C8" i="1" s="1"/>
  <c r="D67" i="1"/>
  <c r="F67" i="1" s="1"/>
  <c r="E68" i="1"/>
  <c r="E69" i="1"/>
  <c r="D70" i="1"/>
  <c r="F70" i="1" s="1"/>
  <c r="E71" i="1"/>
  <c r="E70" i="1" s="1"/>
  <c r="E72" i="1"/>
  <c r="D85" i="1"/>
  <c r="E86" i="1"/>
  <c r="E85" i="1" s="1"/>
  <c r="E97" i="1"/>
  <c r="E105" i="1"/>
  <c r="I106" i="1"/>
  <c r="D120" i="1"/>
  <c r="F120" i="1" s="1"/>
  <c r="E121" i="1"/>
  <c r="E120" i="1" s="1"/>
  <c r="G119" i="1"/>
  <c r="I130" i="1"/>
  <c r="F138" i="1"/>
  <c r="E142" i="1"/>
  <c r="D149" i="1"/>
  <c r="E150" i="1"/>
  <c r="E149" i="1" s="1"/>
  <c r="F157" i="1"/>
  <c r="C168" i="1"/>
  <c r="I173" i="1"/>
  <c r="F206" i="1"/>
  <c r="D210" i="1"/>
  <c r="F210" i="1" s="1"/>
  <c r="E211" i="1"/>
  <c r="E210" i="1" s="1"/>
  <c r="D212" i="1"/>
  <c r="F212" i="1" s="1"/>
  <c r="F214" i="1"/>
  <c r="I219" i="1"/>
  <c r="F221" i="1"/>
  <c r="F219" i="1" s="1"/>
  <c r="F222" i="1"/>
  <c r="F223" i="1"/>
  <c r="F224" i="1"/>
  <c r="E226" i="1"/>
  <c r="E225" i="1" s="1"/>
  <c r="E227" i="1"/>
  <c r="E228" i="1"/>
  <c r="F237" i="1"/>
  <c r="F256" i="1"/>
  <c r="E39" i="1"/>
  <c r="I64" i="1"/>
  <c r="E104" i="1"/>
  <c r="D137" i="1"/>
  <c r="F137" i="1" s="1"/>
  <c r="E148" i="1"/>
  <c r="G151" i="1"/>
  <c r="I151" i="1" s="1"/>
  <c r="I163" i="1"/>
  <c r="D219" i="1"/>
  <c r="D218" i="1" s="1"/>
  <c r="F218" i="1" s="1"/>
  <c r="D234" i="1"/>
  <c r="F234" i="1" s="1"/>
  <c r="D236" i="1"/>
  <c r="F236" i="1" s="1"/>
  <c r="E241" i="1"/>
  <c r="I245" i="1"/>
  <c r="C217" i="1"/>
  <c r="F82" i="1"/>
  <c r="I128" i="1"/>
  <c r="E143" i="1"/>
  <c r="H151" i="1"/>
  <c r="F158" i="1"/>
  <c r="C180" i="1"/>
  <c r="H218" i="1"/>
  <c r="I218" i="1" s="1"/>
  <c r="F225" i="1"/>
  <c r="F246" i="1"/>
  <c r="F57" i="1"/>
  <c r="I60" i="1"/>
  <c r="H11" i="1"/>
  <c r="C22" i="1"/>
  <c r="C49" i="1" s="1"/>
  <c r="D11" i="1"/>
  <c r="D88" i="1"/>
  <c r="F91" i="1"/>
  <c r="H139" i="1"/>
  <c r="I149" i="1"/>
  <c r="F161" i="1"/>
  <c r="E161" i="1"/>
  <c r="H180" i="1"/>
  <c r="I185" i="1"/>
  <c r="F189" i="1"/>
  <c r="E189" i="1"/>
  <c r="D185" i="1"/>
  <c r="F185" i="1" s="1"/>
  <c r="F202" i="1"/>
  <c r="D201" i="1"/>
  <c r="E202" i="1"/>
  <c r="E201" i="1" s="1"/>
  <c r="E200" i="1" s="1"/>
  <c r="G11" i="1"/>
  <c r="I20" i="1"/>
  <c r="E50" i="1"/>
  <c r="E60" i="1" s="1"/>
  <c r="E66" i="1"/>
  <c r="E64" i="1" s="1"/>
  <c r="C76" i="1"/>
  <c r="C178" i="1" s="1"/>
  <c r="C15" i="1" s="1"/>
  <c r="E81" i="1"/>
  <c r="E91" i="1"/>
  <c r="E87" i="1" s="1"/>
  <c r="F127" i="1"/>
  <c r="D126" i="1"/>
  <c r="F126" i="1" s="1"/>
  <c r="E145" i="1"/>
  <c r="C151" i="1"/>
  <c r="I176" i="1"/>
  <c r="G175" i="1"/>
  <c r="I175" i="1" s="1"/>
  <c r="D21" i="1"/>
  <c r="E24" i="1"/>
  <c r="E23" i="1" s="1"/>
  <c r="D25" i="1"/>
  <c r="F25" i="1" s="1"/>
  <c r="F26" i="1"/>
  <c r="E34" i="1"/>
  <c r="E35" i="1"/>
  <c r="E36" i="1"/>
  <c r="E37" i="1"/>
  <c r="H38" i="1"/>
  <c r="E47" i="1"/>
  <c r="E48" i="1"/>
  <c r="F50" i="1"/>
  <c r="I51" i="1"/>
  <c r="I67" i="1"/>
  <c r="F84" i="1"/>
  <c r="D83" i="1"/>
  <c r="F83" i="1" s="1"/>
  <c r="F85" i="1"/>
  <c r="D87" i="1"/>
  <c r="F87" i="1" s="1"/>
  <c r="I87" i="1"/>
  <c r="D94" i="1"/>
  <c r="F94" i="1" s="1"/>
  <c r="E98" i="1"/>
  <c r="E102" i="1"/>
  <c r="D106" i="1"/>
  <c r="F106" i="1" s="1"/>
  <c r="E112" i="1"/>
  <c r="F116" i="1"/>
  <c r="E116" i="1"/>
  <c r="F118" i="1"/>
  <c r="E118" i="1"/>
  <c r="I120" i="1"/>
  <c r="E127" i="1"/>
  <c r="E126" i="1" s="1"/>
  <c r="I140" i="1"/>
  <c r="G139" i="1"/>
  <c r="E144" i="1"/>
  <c r="F149" i="1"/>
  <c r="F160" i="1"/>
  <c r="D159" i="1"/>
  <c r="F159" i="1" s="1"/>
  <c r="E160" i="1"/>
  <c r="F162" i="1"/>
  <c r="E162" i="1"/>
  <c r="C179" i="1"/>
  <c r="C257" i="1" s="1"/>
  <c r="F182" i="1"/>
  <c r="D181" i="1"/>
  <c r="F193" i="1"/>
  <c r="E193" i="1"/>
  <c r="E233" i="1"/>
  <c r="H238" i="1"/>
  <c r="I243" i="1"/>
  <c r="C60" i="1"/>
  <c r="F115" i="1"/>
  <c r="E115" i="1"/>
  <c r="F117" i="1"/>
  <c r="E117" i="1"/>
  <c r="F122" i="1"/>
  <c r="F141" i="1"/>
  <c r="D140" i="1"/>
  <c r="F209" i="1"/>
  <c r="D208" i="1"/>
  <c r="D20" i="1"/>
  <c r="F58" i="1"/>
  <c r="F65" i="1"/>
  <c r="D64" i="1"/>
  <c r="F80" i="1"/>
  <c r="D79" i="1"/>
  <c r="F90" i="1"/>
  <c r="D89" i="1"/>
  <c r="F89" i="1" s="1"/>
  <c r="E99" i="1"/>
  <c r="E103" i="1"/>
  <c r="E113" i="1"/>
  <c r="F128" i="1"/>
  <c r="F134" i="1"/>
  <c r="E134" i="1"/>
  <c r="F154" i="1"/>
  <c r="E154" i="1"/>
  <c r="F169" i="1"/>
  <c r="E209" i="1"/>
  <c r="E208" i="1" s="1"/>
  <c r="F216" i="1"/>
  <c r="D215" i="1"/>
  <c r="F215" i="1" s="1"/>
  <c r="E216" i="1"/>
  <c r="E215" i="1" s="1"/>
  <c r="G22" i="1"/>
  <c r="G49" i="1" s="1"/>
  <c r="D23" i="1"/>
  <c r="D33" i="1"/>
  <c r="D46" i="1"/>
  <c r="F46" i="1" s="1"/>
  <c r="G70" i="1"/>
  <c r="I70" i="1" s="1"/>
  <c r="I71" i="1"/>
  <c r="F78" i="1"/>
  <c r="D77" i="1"/>
  <c r="F77" i="1" s="1"/>
  <c r="E78" i="1"/>
  <c r="E77" i="1" s="1"/>
  <c r="I79" i="1"/>
  <c r="G76" i="1"/>
  <c r="E82" i="1"/>
  <c r="H119" i="1"/>
  <c r="I119" i="1" s="1"/>
  <c r="F125" i="1"/>
  <c r="D124" i="1"/>
  <c r="F124" i="1" s="1"/>
  <c r="E125" i="1"/>
  <c r="E124" i="1" s="1"/>
  <c r="F133" i="1"/>
  <c r="D132" i="1"/>
  <c r="F132" i="1" s="1"/>
  <c r="E133" i="1"/>
  <c r="E132" i="1" s="1"/>
  <c r="F135" i="1"/>
  <c r="E135" i="1"/>
  <c r="F153" i="1"/>
  <c r="D152" i="1"/>
  <c r="E153" i="1"/>
  <c r="F155" i="1"/>
  <c r="E155" i="1"/>
  <c r="F166" i="1"/>
  <c r="E166" i="1"/>
  <c r="I230" i="1"/>
  <c r="G229" i="1"/>
  <c r="F232" i="1"/>
  <c r="E232" i="1"/>
  <c r="F240" i="1"/>
  <c r="D239" i="1"/>
  <c r="F252" i="1"/>
  <c r="D251" i="1"/>
  <c r="F251" i="1" s="1"/>
  <c r="F253" i="1"/>
  <c r="D250" i="1"/>
  <c r="F165" i="1"/>
  <c r="D164" i="1"/>
  <c r="F177" i="1"/>
  <c r="D176" i="1"/>
  <c r="I181" i="1"/>
  <c r="G180" i="1"/>
  <c r="F192" i="1"/>
  <c r="E192" i="1"/>
  <c r="E190" i="1" s="1"/>
  <c r="G207" i="1"/>
  <c r="I210" i="1"/>
  <c r="F231" i="1"/>
  <c r="D230" i="1"/>
  <c r="H229" i="1"/>
  <c r="I234" i="1"/>
  <c r="I239" i="1"/>
  <c r="G238" i="1"/>
  <c r="F243" i="1"/>
  <c r="H250" i="1"/>
  <c r="I250" i="1" s="1"/>
  <c r="I253" i="1"/>
  <c r="E165" i="1"/>
  <c r="E164" i="1" s="1"/>
  <c r="E163" i="1" s="1"/>
  <c r="F167" i="1"/>
  <c r="E167" i="1"/>
  <c r="I169" i="1"/>
  <c r="H168" i="1"/>
  <c r="E177" i="1"/>
  <c r="E176" i="1" s="1"/>
  <c r="E175" i="1" s="1"/>
  <c r="E168" i="1" s="1"/>
  <c r="E184" i="1"/>
  <c r="E181" i="1" s="1"/>
  <c r="E188" i="1"/>
  <c r="E185" i="1" s="1"/>
  <c r="I190" i="1"/>
  <c r="G200" i="1"/>
  <c r="H200" i="1"/>
  <c r="I200" i="1" s="1"/>
  <c r="I203" i="1"/>
  <c r="I208" i="1"/>
  <c r="H207" i="1"/>
  <c r="I207" i="1" s="1"/>
  <c r="E231" i="1"/>
  <c r="E230" i="1" s="1"/>
  <c r="E229" i="1" s="1"/>
  <c r="E242" i="1"/>
  <c r="E239" i="1" s="1"/>
  <c r="E238" i="1" s="1"/>
  <c r="I251" i="1"/>
  <c r="C250" i="1"/>
  <c r="C13" i="1" s="1"/>
  <c r="F258" i="1"/>
  <c r="E258" i="1"/>
  <c r="E106" i="1" l="1"/>
  <c r="E207" i="1"/>
  <c r="H76" i="1"/>
  <c r="I76" i="1" s="1"/>
  <c r="E180" i="1"/>
  <c r="E179" i="1" s="1"/>
  <c r="E152" i="1"/>
  <c r="E119" i="1"/>
  <c r="E159" i="1"/>
  <c r="E151" i="1" s="1"/>
  <c r="E140" i="1"/>
  <c r="E139" i="1" s="1"/>
  <c r="E94" i="1"/>
  <c r="E79" i="1"/>
  <c r="E67" i="1"/>
  <c r="E73" i="1" s="1"/>
  <c r="E8" i="1" s="1"/>
  <c r="E218" i="1"/>
  <c r="E76" i="1"/>
  <c r="D229" i="1"/>
  <c r="F230" i="1"/>
  <c r="G10" i="1"/>
  <c r="G9" i="1" s="1"/>
  <c r="C61" i="1"/>
  <c r="C11" i="1"/>
  <c r="E89" i="1"/>
  <c r="F88" i="1"/>
  <c r="E88" i="1"/>
  <c r="H178" i="1"/>
  <c r="F250" i="1"/>
  <c r="D13" i="1"/>
  <c r="F13" i="1" s="1"/>
  <c r="G217" i="1"/>
  <c r="F152" i="1"/>
  <c r="D207" i="1"/>
  <c r="F207" i="1" s="1"/>
  <c r="F208" i="1"/>
  <c r="G168" i="1"/>
  <c r="G178" i="1" s="1"/>
  <c r="G15" i="1" s="1"/>
  <c r="E46" i="1"/>
  <c r="E38" i="1" s="1"/>
  <c r="G73" i="1"/>
  <c r="F79" i="1"/>
  <c r="I238" i="1"/>
  <c r="D180" i="1"/>
  <c r="F181" i="1"/>
  <c r="I38" i="1"/>
  <c r="H22" i="1"/>
  <c r="F23" i="1"/>
  <c r="I180" i="1"/>
  <c r="H179" i="1"/>
  <c r="I139" i="1"/>
  <c r="G61" i="1"/>
  <c r="C10" i="1"/>
  <c r="C6" i="1"/>
  <c r="I11" i="1"/>
  <c r="D73" i="1"/>
  <c r="F64" i="1"/>
  <c r="C259" i="1"/>
  <c r="C16" i="1"/>
  <c r="C14" i="1" s="1"/>
  <c r="E11" i="1"/>
  <c r="D200" i="1"/>
  <c r="F200" i="1" s="1"/>
  <c r="F201" i="1"/>
  <c r="F11" i="1"/>
  <c r="E217" i="1"/>
  <c r="E257" i="1" s="1"/>
  <c r="D175" i="1"/>
  <c r="F176" i="1"/>
  <c r="D238" i="1"/>
  <c r="F238" i="1" s="1"/>
  <c r="F239" i="1"/>
  <c r="D119" i="1"/>
  <c r="F119" i="1" s="1"/>
  <c r="H217" i="1"/>
  <c r="I217" i="1" s="1"/>
  <c r="I229" i="1"/>
  <c r="G179" i="1"/>
  <c r="F164" i="1"/>
  <c r="D163" i="1"/>
  <c r="F163" i="1" s="1"/>
  <c r="F20" i="1"/>
  <c r="D19" i="1"/>
  <c r="E20" i="1"/>
  <c r="E19" i="1" s="1"/>
  <c r="F19" i="1" s="1"/>
  <c r="D139" i="1"/>
  <c r="F139" i="1" s="1"/>
  <c r="F140" i="1"/>
  <c r="D38" i="1"/>
  <c r="F38" i="1" s="1"/>
  <c r="E33" i="1"/>
  <c r="F33" i="1" s="1"/>
  <c r="E21" i="1"/>
  <c r="F21" i="1"/>
  <c r="F60" i="1"/>
  <c r="C7" i="1" l="1"/>
  <c r="C5" i="1"/>
  <c r="I168" i="1"/>
  <c r="E16" i="1"/>
  <c r="E7" i="1" s="1"/>
  <c r="H257" i="1"/>
  <c r="I179" i="1"/>
  <c r="F180" i="1"/>
  <c r="D179" i="1"/>
  <c r="G8" i="1"/>
  <c r="I73" i="1"/>
  <c r="C9" i="1"/>
  <c r="I22" i="1"/>
  <c r="H49" i="1"/>
  <c r="G257" i="1"/>
  <c r="D151" i="1"/>
  <c r="F151" i="1" s="1"/>
  <c r="G6" i="1"/>
  <c r="E178" i="1"/>
  <c r="E15" i="1" s="1"/>
  <c r="F73" i="1"/>
  <c r="D8" i="1"/>
  <c r="D217" i="1"/>
  <c r="F217" i="1" s="1"/>
  <c r="F229" i="1"/>
  <c r="F175" i="1"/>
  <c r="D168" i="1"/>
  <c r="F168" i="1" s="1"/>
  <c r="D22" i="1"/>
  <c r="D49" i="1" s="1"/>
  <c r="E22" i="1"/>
  <c r="D76" i="1"/>
  <c r="I178" i="1"/>
  <c r="H15" i="1"/>
  <c r="H259" i="1" l="1"/>
  <c r="I257" i="1"/>
  <c r="I16" i="1" s="1"/>
  <c r="H16" i="1"/>
  <c r="H7" i="1" s="1"/>
  <c r="F8" i="1"/>
  <c r="E49" i="1"/>
  <c r="F22" i="1"/>
  <c r="G259" i="1"/>
  <c r="G5" i="1" s="1"/>
  <c r="G16" i="1"/>
  <c r="G14" i="1" s="1"/>
  <c r="E259" i="1"/>
  <c r="I49" i="1"/>
  <c r="H10" i="1"/>
  <c r="H6" i="1"/>
  <c r="I6" i="1" s="1"/>
  <c r="H61" i="1"/>
  <c r="I8" i="1"/>
  <c r="D178" i="1"/>
  <c r="D6" i="1" s="1"/>
  <c r="F6" i="1" s="1"/>
  <c r="F76" i="1"/>
  <c r="D257" i="1"/>
  <c r="F179" i="1"/>
  <c r="I15" i="1"/>
  <c r="D10" i="1"/>
  <c r="F49" i="1"/>
  <c r="D61" i="1"/>
  <c r="E14" i="1"/>
  <c r="G7" i="1" l="1"/>
  <c r="I10" i="1"/>
  <c r="H9" i="1"/>
  <c r="I9" i="1" s="1"/>
  <c r="D259" i="1"/>
  <c r="F259" i="1" s="1"/>
  <c r="D16" i="1"/>
  <c r="F257" i="1"/>
  <c r="F61" i="1"/>
  <c r="D5" i="1"/>
  <c r="F5" i="1" s="1"/>
  <c r="I61" i="1"/>
  <c r="H5" i="1"/>
  <c r="I5" i="1" s="1"/>
  <c r="E10" i="1"/>
  <c r="E9" i="1" s="1"/>
  <c r="E6" i="1"/>
  <c r="E61" i="1"/>
  <c r="D9" i="1"/>
  <c r="F9" i="1" s="1"/>
  <c r="F10" i="1"/>
  <c r="I7" i="1"/>
  <c r="H14" i="1"/>
  <c r="I14" i="1" s="1"/>
  <c r="F178" i="1"/>
  <c r="D15" i="1"/>
  <c r="I259" i="1"/>
  <c r="E5" i="1" l="1"/>
  <c r="E12" i="1"/>
  <c r="F16" i="1"/>
  <c r="D7" i="1"/>
  <c r="F7" i="1" s="1"/>
  <c r="F15" i="1"/>
  <c r="D14" i="1"/>
  <c r="F14" i="1" s="1"/>
</calcChain>
</file>

<file path=xl/sharedStrings.xml><?xml version="1.0" encoding="utf-8"?>
<sst xmlns="http://schemas.openxmlformats.org/spreadsheetml/2006/main" count="335" uniqueCount="229">
  <si>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</si>
  <si>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 xml:space="preserve">Информация о распределении бюджетных средств на 01.04.2024 года </t>
  </si>
  <si>
    <t>Наименование мероприятия (СШ 11)</t>
  </si>
  <si>
    <t>Код  БК / СУБКОСГУ</t>
  </si>
  <si>
    <t>Утвержденные плановые назначения   на 2023 год, руб.</t>
  </si>
  <si>
    <t>Исполнено на текущий период 2023, руб.</t>
  </si>
  <si>
    <t xml:space="preserve">Остаток </t>
  </si>
  <si>
    <t>Показатели исполнения на 2023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</si>
  <si>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</si>
  <si>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</si>
  <si>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ВЕСЬ БЮДЖЕТ 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</si>
  <si>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</si>
  <si>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</si>
  <si>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</si>
  <si>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</si>
  <si>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</si>
  <si>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</si>
  <si>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</si>
  <si>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</si>
  <si>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</si>
  <si>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</si>
  <si>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</si>
  <si>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</si>
  <si>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Исполнено на текущий период 2024, руб.</t>
  </si>
  <si>
    <t>Показатели исполнения на 2024 год, %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</si>
  <si>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</si>
  <si>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</si>
  <si>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</si>
  <si>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</si>
  <si>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</si>
  <si>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</si>
  <si>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</si>
  <si>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</si>
  <si>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</si>
  <si>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</si>
  <si>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</si>
  <si>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</si>
  <si>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</si>
  <si>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</si>
  <si>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</si>
  <si>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</si>
  <si>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</si>
  <si>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</si>
  <si>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</si>
  <si>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</si>
  <si>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</si>
  <si>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</si>
  <si>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</si>
  <si>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</si>
  <si>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</si>
  <si>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</si>
  <si>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</si>
  <si>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</si>
  <si>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</si>
  <si>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</si>
  <si>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</si>
  <si>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</si>
  <si>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</si>
  <si>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</si>
  <si>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</si>
  <si>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</si>
  <si>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</si>
  <si>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</si>
  <si>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</si>
  <si>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</si>
  <si>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</si>
  <si>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911 0702 1100071580 612</t>
  </si>
  <si>
    <t>Мероприятия по антитеррору 1.2.4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</si>
  <si>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</si>
  <si>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</si>
  <si>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</si>
  <si>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</si>
  <si>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</si>
  <si>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</si>
  <si>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</si>
  <si>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911 0702 1100053030 612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</si>
  <si>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</si>
  <si>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</si>
  <si>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</si>
  <si>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</si>
  <si>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</si>
  <si>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</si>
  <si>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</si>
  <si>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</si>
  <si>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</si>
  <si>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</si>
  <si>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</si>
  <si>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</si>
  <si>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</si>
  <si>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</si>
  <si>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</si>
  <si>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</si>
  <si>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</si>
  <si>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</si>
  <si>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</si>
  <si>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</si>
  <si>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</si>
  <si>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</si>
  <si>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</si>
  <si>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</si>
  <si>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</si>
  <si>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</si>
  <si>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</si>
  <si>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</si>
  <si>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</si>
  <si>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</si>
  <si>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</si>
  <si>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</si>
  <si>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</si>
  <si>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</si>
  <si>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</si>
  <si>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</si>
  <si>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</si>
  <si>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</si>
  <si>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</si>
  <si>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</si>
  <si>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</si>
  <si>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</si>
  <si>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</si>
  <si>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</si>
  <si>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</si>
  <si>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</si>
  <si>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</si>
  <si>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</si>
  <si>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</si>
  <si>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</si>
  <si>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</si>
  <si>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</si>
  <si>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</si>
  <si>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</si>
  <si>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</si>
  <si>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</si>
  <si>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</si>
  <si>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</si>
  <si>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</si>
  <si>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</si>
  <si>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</si>
  <si>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</si>
  <si>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</si>
  <si>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</si>
  <si>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</si>
  <si>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</si>
  <si>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</si>
  <si>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</si>
  <si>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</si>
  <si>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</si>
  <si>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Приобретение НПА, методических пособий, подписка, приобретение книг УТОЧНИТЬ НАЗВАНИЕ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</si>
  <si>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</si>
  <si>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</si>
  <si>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</si>
  <si>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</si>
  <si>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</si>
  <si>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</si>
  <si>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</si>
  <si>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</si>
  <si>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</si>
  <si>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</si>
  <si>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</si>
  <si>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</si>
  <si>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</si>
  <si>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</si>
  <si>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</si>
  <si>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</si>
  <si>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</si>
  <si>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</si>
  <si>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</si>
  <si>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</si>
  <si>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</si>
  <si>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</si>
  <si>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</si>
  <si>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</si>
  <si>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</si>
  <si>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</si>
  <si>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</si>
  <si>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</si>
  <si>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</si>
  <si>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</si>
  <si>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</si>
  <si>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</si>
  <si>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</si>
  <si>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</si>
  <si>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</si>
  <si>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</si>
  <si>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</si>
  <si>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</si>
  <si>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</si>
  <si>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</si>
  <si>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</si>
  <si>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</si>
  <si>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</si>
  <si>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</si>
  <si>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</si>
  <si>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</si>
  <si>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</si>
  <si>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</si>
  <si>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</si>
  <si>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</si>
  <si>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</si>
  <si>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</si>
  <si>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</si>
  <si>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</si>
  <si>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</si>
  <si>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</si>
  <si>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</si>
  <si>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</si>
  <si>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</si>
  <si>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</si>
  <si>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</si>
  <si>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</si>
  <si>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</si>
  <si>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</si>
  <si>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</si>
  <si>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</si>
  <si>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</si>
  <si>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</si>
  <si>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</si>
  <si>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911 0310 09000 20130   612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</si>
  <si>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</si>
  <si>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</si>
  <si>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911 1006 05000 20050 612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</si>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</sst>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\ _₽_-;\-* #,##0.00\ _₽_-;_-* \-??\ _₽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rgb="FF01E4EF"/>
        <bgColor rgb="FFFDEADA"/>
      </patternFill>
    </fill>
    <fill>
      <patternFill patternType="solid">
        <fgColor theme="2" tint="-0.249977111117893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rgb="FFFFFF0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D7E4BD"/>
        <bgColor rgb="FFD9D9D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Border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Border="0" applyProtection="0"/>
  </cellStyleXfs>
  <cellXfs count="499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/>
    </xf>
    <xf numFmtId="0" fontId="10" fillId="6" borderId="6" xfId="2" applyFont="1" applyFill="1" applyBorder="1" applyAlignment="1" applyProtection="1">
      <alignment horizontal="center" vertical="center" wrapText="1"/>
    </xf>
    <xf numFmtId="0" fontId="11" fillId="6" borderId="5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2" fillId="9" borderId="3" xfId="1" applyFont="1" applyFill="1" applyBorder="1" applyAlignment="1" applyProtection="1">
      <alignment horizontal="center" vertical="center" wrapText="1"/>
    </xf>
    <xf numFmtId="43" fontId="12" fillId="9" borderId="4" xfId="1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2" fillId="12" borderId="3" xfId="1" applyFont="1" applyFill="1" applyBorder="1" applyAlignment="1" applyProtection="1">
      <alignment horizontal="center" vertical="center" wrapText="1"/>
    </xf>
    <xf numFmtId="43" fontId="12" fillId="12" borderId="4" xfId="1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43" fontId="12" fillId="13" borderId="4" xfId="1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2" fillId="17" borderId="4" xfId="1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3" fillId="18" borderId="7" xfId="2" applyFont="1" applyFill="1" applyBorder="1" applyAlignment="1" applyProtection="1">
      <alignment vertical="center" wrapText="1"/>
    </xf>
    <xf numFmtId="43" fontId="4" fillId="9" borderId="4" xfId="1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43" fontId="4" fillId="17" borderId="4" xfId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 applyProtection="1">
      <alignment horizontal="left" vertical="center" wrapText="1"/>
    </xf>
    <xf numFmtId="0" fontId="15" fillId="19" borderId="3" xfId="0" applyFont="1" applyFill="1" applyBorder="1" applyAlignment="1" applyProtection="1">
      <alignment horizontal="center" vertical="center" wrapText="1"/>
    </xf>
    <xf numFmtId="43" fontId="4" fillId="19" borderId="4" xfId="1" applyFont="1" applyFill="1" applyBorder="1" applyAlignment="1" applyProtection="1">
      <alignment horizontal="center" vertical="center"/>
    </xf>
    <xf numFmtId="43" fontId="15" fillId="19" borderId="4" xfId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4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4" xfId="1" applyFont="1" applyFill="1" applyBorder="1" applyAlignment="1" applyProtection="1">
      <alignment horizontal="center" vertical="center" wrapText="1"/>
    </xf>
    <xf numFmtId="43" fontId="16" fillId="20" borderId="4" xfId="1" applyFont="1" applyFill="1" applyBorder="1" applyAlignment="1" applyProtection="1">
      <alignment horizontal="center" vertical="center" wrapText="1"/>
    </xf>
    <xf numFmtId="43" fontId="17" fillId="20" borderId="4" xfId="1" applyFont="1" applyFill="1" applyBorder="1" applyAlignment="1" applyProtection="1">
      <alignment horizontal="center" vertical="center" wrapText="1"/>
    </xf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18" fillId="22" borderId="3" xfId="0" applyFont="1" applyFill="1" applyBorder="1" applyAlignment="1" applyProtection="1">
      <alignment horizontal="left" wrapText="1"/>
    </xf>
    <xf numFmtId="0" fontId="15" fillId="22" borderId="3" xfId="0" applyFont="1" applyFill="1" applyBorder="1" applyAlignment="1" applyProtection="1">
      <alignment horizontal="center" vertical="center" wrapText="1"/>
    </xf>
    <xf numFmtId="43" fontId="4" fillId="22" borderId="4" xfId="1" applyFont="1" applyFill="1" applyBorder="1" applyAlignment="1" applyProtection="1">
      <alignment horizontal="center" vertical="center" wrapText="1"/>
    </xf>
    <xf numFmtId="43" fontId="15" fillId="22" borderId="4" xfId="1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18" fillId="19" borderId="3" xfId="0" applyFont="1" applyFill="1" applyBorder="1" applyAlignment="1" applyProtection="1">
      <alignment horizontal="left" wrapText="1"/>
    </xf>
    <xf numFmtId="43" fontId="4" fillId="19" borderId="4" xfId="1" applyFont="1" applyFill="1" applyBorder="1" applyAlignment="1" applyProtection="1">
      <alignment horizontal="center" vertical="center" wrapText="1"/>
    </xf>
    <xf numFmtId="43" fontId="15" fillId="19" borderId="4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5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4" fillId="19" borderId="4" xfId="0" applyFont="1" applyFill="1" applyBorder="1" applyAlignment="1" applyProtection="1">
      <alignment horizontal="left" vertical="center" wrapText="1"/>
    </xf>
    <xf numFmtId="43" fontId="4" fillId="23" borderId="4" xfId="1" applyFont="1" applyFill="1" applyBorder="1" applyAlignment="1" applyProtection="1">
      <alignment horizontal="center" vertical="center" wrapText="1"/>
    </xf>
    <xf numFmtId="43" fontId="12" fillId="23" borderId="4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4" borderId="4" xfId="0" applyFont="1" applyFill="1" applyBorder="1" applyAlignment="1" applyProtection="1">
      <alignment horizontal="left" vertical="center" wrapText="1"/>
    </xf>
    <xf numFmtId="0" fontId="5" fillId="19" borderId="4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4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0" fontId="8" fillId="0" borderId="4" xfId="0" applyFont="1" applyFill="1" applyBorder="1" applyAlignment="1" applyProtection="1">
      <alignment vertical="center" wrapText="1"/>
    </xf>
    <xf numFmtId="0" fontId="19" fillId="0" borderId="0" xfId="0" applyFont="1" applyFill="1" applyBorder="1" applyProtection="1"/>
    <xf numFmtId="0" fontId="19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4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0" fillId="2" borderId="3" xfId="0" applyFont="1" applyFill="1" applyBorder="1" applyAlignment="1" applyProtection="1">
      <alignment horizontal="left" vertical="center" wrapText="1"/>
    </xf>
    <xf numFmtId="0" fontId="5" fillId="25" borderId="4" xfId="0" applyFont="1" applyFill="1" applyBorder="1" applyAlignment="1" applyProtection="1">
      <alignment horizontal="left" vertical="center" wrapText="1"/>
    </xf>
    <xf numFmtId="0" fontId="15" fillId="25" borderId="3" xfId="0" applyFont="1" applyFill="1" applyBorder="1" applyAlignment="1" applyProtection="1">
      <alignment horizontal="center" vertical="center" wrapText="1"/>
    </xf>
    <xf numFmtId="43" fontId="4" fillId="26" borderId="4" xfId="1" applyFont="1" applyFill="1" applyBorder="1" applyAlignment="1" applyProtection="1">
      <alignment horizontal="center" vertical="center" wrapText="1"/>
    </xf>
    <xf numFmtId="43" fontId="16" fillId="26" borderId="4" xfId="1" applyFont="1" applyFill="1" applyBorder="1" applyAlignment="1" applyProtection="1">
      <alignment horizontal="center" vertical="center" wrapText="1"/>
    </xf>
    <xf numFmtId="43" fontId="12" fillId="26" borderId="4" xfId="1" applyFont="1" applyFill="1" applyBorder="1" applyAlignment="1" applyProtection="1">
      <alignment horizontal="center" vertical="center" wrapText="1"/>
    </xf>
    <xf numFmtId="0" fontId="7" fillId="25" borderId="0" xfId="0" applyFont="1" applyFill="1" applyBorder="1" applyProtection="1"/>
    <xf numFmtId="0" fontId="7" fillId="25" borderId="0" xfId="0" applyFont="1" applyFill="1" applyProtection="1"/>
    <xf numFmtId="43" fontId="16" fillId="23" borderId="4" xfId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5" fillId="27" borderId="8" xfId="2" applyFont="1" applyFill="1" applyBorder="1" applyAlignment="1" applyProtection="1">
      <alignment horizontal="left" vertical="center" wrapText="1"/>
    </xf>
    <xf numFmtId="0" fontId="4" fillId="27" borderId="3" xfId="2" applyFont="1" applyFill="1" applyBorder="1" applyAlignment="1" applyProtection="1">
      <alignment horizontal="center" vertical="center" wrapText="1"/>
    </xf>
    <xf numFmtId="43" fontId="4" fillId="27" borderId="4" xfId="1" applyFont="1" applyFill="1" applyBorder="1" applyAlignment="1" applyProtection="1">
      <alignment horizontal="center" vertical="center" wrapText="1"/>
    </xf>
    <xf numFmtId="43" fontId="12" fillId="27" borderId="4" xfId="1" applyFont="1" applyFill="1" applyBorder="1" applyAlignment="1" applyProtection="1">
      <alignment horizontal="center" vertical="center" wrapText="1"/>
    </xf>
    <xf numFmtId="0" fontId="21" fillId="2" borderId="0" xfId="2" applyFont="1" applyFill="1" applyBorder="1" applyProtection="1"/>
    <xf numFmtId="0" fontId="21" fillId="28" borderId="0" xfId="2" applyFont="1" applyFill="1" applyBorder="1" applyProtection="1"/>
    <xf numFmtId="0" fontId="21" fillId="28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29" borderId="4" xfId="1" applyFont="1" applyFill="1" applyBorder="1" applyAlignment="1" applyProtection="1">
      <alignment horizontal="center" vertical="center" wrapText="1"/>
    </xf>
    <xf numFmtId="43" fontId="16" fillId="29" borderId="4" xfId="1" applyFont="1" applyFill="1" applyBorder="1" applyAlignment="1" applyProtection="1">
      <alignment horizontal="center" vertical="center" wrapText="1"/>
    </xf>
    <xf numFmtId="43" fontId="17" fillId="29" borderId="4" xfId="1" applyFont="1" applyFill="1" applyBorder="1" applyAlignment="1" applyProtection="1">
      <alignment horizontal="center" vertical="center" wrapText="1"/>
    </xf>
    <xf numFmtId="0" fontId="8" fillId="24" borderId="9" xfId="0" applyFont="1" applyFill="1" applyBorder="1" applyAlignment="1" applyProtection="1">
      <alignment horizontal="left" vertical="center" wrapText="1"/>
    </xf>
    <xf numFmtId="2" fontId="15" fillId="22" borderId="3" xfId="0" applyNumberFormat="1" applyFont="1" applyFill="1" applyBorder="1" applyAlignment="1" applyProtection="1">
      <alignment horizontal="center" vertical="center" wrapText="1"/>
    </xf>
    <xf numFmtId="43" fontId="12" fillId="29" borderId="4" xfId="1" applyFont="1" applyFill="1" applyBorder="1" applyAlignment="1" applyProtection="1">
      <alignment horizontal="center" vertical="center" wrapText="1"/>
    </xf>
    <xf numFmtId="0" fontId="5" fillId="30" borderId="9" xfId="2" applyFont="1" applyFill="1" applyBorder="1" applyAlignment="1" applyProtection="1">
      <alignment horizontal="center" vertical="top" wrapText="1"/>
    </xf>
    <xf numFmtId="2" fontId="15" fillId="31" borderId="3" xfId="0" applyNumberFormat="1" applyFont="1" applyFill="1" applyBorder="1" applyAlignment="1" applyProtection="1">
      <alignment horizontal="center" vertical="center" wrapText="1"/>
    </xf>
    <xf numFmtId="43" fontId="4" fillId="32" borderId="4" xfId="1" applyFont="1" applyFill="1" applyBorder="1" applyAlignment="1" applyProtection="1">
      <alignment horizontal="center" vertical="center" wrapText="1"/>
    </xf>
    <xf numFmtId="43" fontId="16" fillId="32" borderId="4" xfId="1" applyFont="1" applyFill="1" applyBorder="1" applyAlignment="1" applyProtection="1">
      <alignment horizontal="center" vertical="center" wrapText="1"/>
    </xf>
    <xf numFmtId="43" fontId="15" fillId="31" borderId="4" xfId="1" applyFont="1" applyFill="1" applyBorder="1" applyAlignment="1" applyProtection="1">
      <alignment horizontal="center" vertical="center"/>
    </xf>
    <xf numFmtId="43" fontId="12" fillId="20" borderId="4" xfId="1" applyFont="1" applyFill="1" applyBorder="1" applyAlignment="1" applyProtection="1">
      <alignment horizontal="center" vertical="center" wrapText="1"/>
    </xf>
    <xf numFmtId="49" fontId="15" fillId="22" borderId="3" xfId="0" applyNumberFormat="1" applyFont="1" applyFill="1" applyBorder="1" applyAlignment="1" applyProtection="1">
      <alignment horizontal="center" vertical="center" wrapText="1"/>
    </xf>
    <xf numFmtId="0" fontId="5" fillId="33" borderId="9" xfId="2" applyFont="1" applyFill="1" applyBorder="1" applyAlignment="1" applyProtection="1">
      <alignment horizontal="center" vertical="top" wrapText="1"/>
    </xf>
    <xf numFmtId="49" fontId="15" fillId="31" borderId="3" xfId="0" applyNumberFormat="1" applyFont="1" applyFill="1" applyBorder="1" applyAlignment="1" applyProtection="1">
      <alignment horizontal="center" vertical="center" wrapText="1"/>
    </xf>
    <xf numFmtId="0" fontId="5" fillId="28" borderId="9" xfId="0" applyFont="1" applyFill="1" applyBorder="1" applyAlignment="1" applyProtection="1">
      <alignment horizontal="left" vertical="center" wrapText="1"/>
    </xf>
    <xf numFmtId="0" fontId="15" fillId="28" borderId="3" xfId="0" applyFont="1" applyFill="1" applyBorder="1" applyAlignment="1" applyProtection="1">
      <alignment horizontal="center" vertical="center" wrapText="1"/>
    </xf>
    <xf numFmtId="43" fontId="4" fillId="28" borderId="4" xfId="1" applyFont="1" applyFill="1" applyBorder="1" applyAlignment="1" applyProtection="1">
      <alignment horizontal="center" vertical="center"/>
    </xf>
    <xf numFmtId="43" fontId="16" fillId="27" borderId="4" xfId="1" applyFont="1" applyFill="1" applyBorder="1" applyAlignment="1" applyProtection="1">
      <alignment horizontal="center" vertical="center" wrapText="1"/>
    </xf>
    <xf numFmtId="43" fontId="15" fillId="28" borderId="4" xfId="1" applyFont="1" applyFill="1" applyBorder="1" applyAlignment="1" applyProtection="1">
      <alignment horizontal="center" vertical="center"/>
    </xf>
    <xf numFmtId="0" fontId="7" fillId="28" borderId="0" xfId="0" applyFont="1" applyFill="1" applyBorder="1" applyProtection="1"/>
    <xf numFmtId="0" fontId="7" fillId="28" borderId="0" xfId="0" applyFont="1" applyFill="1" applyProtection="1"/>
    <xf numFmtId="0" fontId="5" fillId="34" borderId="9" xfId="0" applyFont="1" applyFill="1" applyBorder="1" applyAlignment="1" applyProtection="1">
      <alignment horizontal="left" vertical="center" wrapText="1"/>
    </xf>
    <xf numFmtId="0" fontId="15" fillId="34" borderId="3" xfId="0" applyFont="1" applyFill="1" applyBorder="1" applyAlignment="1" applyProtection="1">
      <alignment horizontal="center" vertical="center" wrapText="1"/>
    </xf>
    <xf numFmtId="43" fontId="4" fillId="34" borderId="4" xfId="1" applyFont="1" applyFill="1" applyBorder="1" applyAlignment="1" applyProtection="1">
      <alignment horizontal="center" vertical="center"/>
    </xf>
    <xf numFmtId="43" fontId="4" fillId="35" borderId="4" xfId="1" applyFont="1" applyFill="1" applyBorder="1" applyAlignment="1" applyProtection="1">
      <alignment horizontal="center" vertical="center" wrapText="1"/>
    </xf>
    <xf numFmtId="43" fontId="15" fillId="34" borderId="4" xfId="1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4" xfId="1" applyFont="1" applyFill="1" applyBorder="1" applyAlignment="1" applyProtection="1">
      <alignment horizontal="center" vertical="center"/>
    </xf>
    <xf numFmtId="43" fontId="15" fillId="22" borderId="4" xfId="1" applyFont="1" applyFill="1" applyBorder="1" applyAlignment="1" applyProtection="1">
      <alignment horizontal="center" vertical="center"/>
    </xf>
    <xf numFmtId="43" fontId="4" fillId="2" borderId="4" xfId="1" applyFont="1" applyFill="1" applyBorder="1" applyAlignment="1" applyProtection="1">
      <alignment horizontal="center" vertical="center"/>
    </xf>
    <xf numFmtId="43" fontId="16" fillId="2" borderId="4" xfId="1" applyFont="1" applyFill="1" applyBorder="1" applyAlignment="1" applyProtection="1">
      <alignment horizontal="center" vertical="center"/>
    </xf>
    <xf numFmtId="43" fontId="22" fillId="2" borderId="4" xfId="1" applyFont="1" applyFill="1" applyBorder="1" applyAlignment="1" applyProtection="1">
      <alignment horizontal="center" vertical="center"/>
    </xf>
    <xf numFmtId="0" fontId="5" fillId="36" borderId="9" xfId="2" applyFont="1" applyFill="1" applyBorder="1" applyAlignment="1" applyProtection="1">
      <alignment horizontal="center" vertical="center" wrapText="1"/>
    </xf>
    <xf numFmtId="49" fontId="4" fillId="36" borderId="10" xfId="2" applyNumberFormat="1" applyFont="1" applyFill="1" applyBorder="1" applyAlignment="1" applyProtection="1">
      <alignment horizontal="center" vertical="center" wrapText="1"/>
    </xf>
    <xf numFmtId="43" fontId="4" fillId="37" borderId="3" xfId="1" applyFont="1" applyFill="1" applyBorder="1" applyAlignment="1" applyProtection="1">
      <alignment horizontal="center" vertical="center" wrapText="1"/>
    </xf>
    <xf numFmtId="43" fontId="4" fillId="37" borderId="4" xfId="1" applyFont="1" applyFill="1" applyBorder="1" applyAlignment="1" applyProtection="1">
      <alignment horizontal="center" vertical="center" wrapText="1"/>
    </xf>
    <xf numFmtId="43" fontId="23" fillId="37" borderId="4" xfId="1" applyFont="1" applyFill="1" applyBorder="1" applyAlignment="1" applyProtection="1">
      <alignment horizontal="center" vertical="center" wrapText="1"/>
    </xf>
    <xf numFmtId="0" fontId="21" fillId="31" borderId="0" xfId="2" applyFont="1" applyFill="1" applyBorder="1" applyProtection="1"/>
    <xf numFmtId="0" fontId="21" fillId="31" borderId="0" xfId="2" applyFont="1" applyFill="1" applyProtection="1"/>
    <xf numFmtId="0" fontId="5" fillId="38" borderId="9" xfId="2" applyFont="1" applyFill="1" applyBorder="1" applyAlignment="1" applyProtection="1">
      <alignment horizontal="left" vertical="center" wrapText="1"/>
    </xf>
    <xf numFmtId="49" fontId="23" fillId="38" borderId="10" xfId="2" applyNumberFormat="1" applyFont="1" applyFill="1" applyBorder="1" applyAlignment="1" applyProtection="1">
      <alignment horizontal="center" vertical="center" wrapText="1"/>
    </xf>
    <xf numFmtId="43" fontId="23" fillId="39" borderId="3" xfId="1" applyFont="1" applyFill="1" applyBorder="1" applyAlignment="1" applyProtection="1">
      <alignment horizontal="center" vertical="center" wrapText="1"/>
    </xf>
    <xf numFmtId="43" fontId="23" fillId="39" borderId="4" xfId="1" applyFont="1" applyFill="1" applyBorder="1" applyAlignment="1" applyProtection="1">
      <alignment horizontal="center" vertical="center" wrapText="1"/>
    </xf>
    <xf numFmtId="0" fontId="5" fillId="7" borderId="9" xfId="2" applyFont="1" applyFill="1" applyBorder="1" applyAlignment="1" applyProtection="1">
      <alignment horizontal="left" wrapText="1"/>
    </xf>
    <xf numFmtId="49" fontId="4" fillId="40" borderId="10" xfId="2" applyNumberFormat="1" applyFont="1" applyFill="1" applyBorder="1" applyAlignment="1" applyProtection="1">
      <alignment horizontal="center" vertical="center" wrapText="1"/>
    </xf>
    <xf numFmtId="43" fontId="23" fillId="41" borderId="3" xfId="1" applyFont="1" applyFill="1" applyBorder="1" applyAlignment="1" applyProtection="1">
      <alignment horizontal="center" vertical="center" wrapText="1"/>
    </xf>
    <xf numFmtId="43" fontId="24" fillId="2" borderId="3" xfId="1" applyFont="1" applyFill="1" applyBorder="1" applyProtection="1"/>
    <xf numFmtId="43" fontId="25" fillId="2" borderId="3" xfId="1" applyFont="1" applyFill="1" applyBorder="1" applyProtection="1"/>
    <xf numFmtId="43" fontId="25" fillId="2" borderId="4" xfId="1" applyFont="1" applyFill="1" applyBorder="1" applyProtection="1"/>
    <xf numFmtId="0" fontId="2" fillId="25" borderId="0" xfId="2" applyFill="1" applyBorder="1" applyProtection="1"/>
    <xf numFmtId="0" fontId="2" fillId="25" borderId="0" xfId="2" applyFill="1" applyProtection="1"/>
    <xf numFmtId="0" fontId="2" fillId="25" borderId="0" xfId="2" applyFont="1" applyFill="1" applyProtection="1"/>
    <xf numFmtId="49" fontId="4" fillId="38" borderId="10" xfId="2" applyNumberFormat="1" applyFont="1" applyFill="1" applyBorder="1" applyAlignment="1" applyProtection="1">
      <alignment horizontal="center" vertical="center" wrapText="1"/>
    </xf>
    <xf numFmtId="0" fontId="21" fillId="25" borderId="0" xfId="2" applyFont="1" applyFill="1" applyBorder="1" applyProtection="1"/>
    <xf numFmtId="0" fontId="21" fillId="25" borderId="0" xfId="2" applyFont="1" applyFill="1" applyProtection="1"/>
    <xf numFmtId="43" fontId="4" fillId="41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4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6" fillId="2" borderId="3" xfId="1" applyFont="1" applyFill="1" applyBorder="1" applyAlignment="1" applyProtection="1">
      <alignment wrapText="1"/>
    </xf>
    <xf numFmtId="43" fontId="16" fillId="2" borderId="4" xfId="1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2" borderId="9" xfId="2" applyFont="1" applyFill="1" applyBorder="1" applyAlignment="1" applyProtection="1">
      <alignment horizontal="left" wrapText="1"/>
    </xf>
    <xf numFmtId="1" fontId="4" fillId="19" borderId="4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4" xfId="1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5" borderId="0" xfId="2" applyFont="1" applyFill="1" applyBorder="1" applyAlignment="1">
      <alignment wrapText="1"/>
    </xf>
    <xf numFmtId="0" fontId="5" fillId="25" borderId="0" xfId="2" applyFont="1" applyFill="1" applyAlignment="1">
      <alignment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43" fontId="4" fillId="42" borderId="4" xfId="1" applyFont="1" applyFill="1" applyBorder="1" applyAlignment="1" applyProtection="1">
      <alignment horizontal="center" vertical="center"/>
      <protection locked="0"/>
    </xf>
    <xf numFmtId="1" fontId="4" fillId="7" borderId="4" xfId="2" applyNumberFormat="1" applyFont="1" applyFill="1" applyBorder="1" applyAlignment="1" applyProtection="1">
      <alignment horizontal="center" wrapText="1"/>
    </xf>
    <xf numFmtId="43" fontId="26" fillId="2" borderId="3" xfId="1" applyFont="1" applyFill="1" applyBorder="1" applyProtection="1"/>
    <xf numFmtId="43" fontId="27" fillId="2" borderId="3" xfId="1" applyFont="1" applyFill="1" applyBorder="1" applyProtection="1"/>
    <xf numFmtId="43" fontId="27" fillId="2" borderId="4" xfId="1" applyFont="1" applyFill="1" applyBorder="1" applyProtection="1"/>
    <xf numFmtId="0" fontId="2" fillId="25" borderId="0" xfId="2" applyFill="1" applyBorder="1"/>
    <xf numFmtId="0" fontId="2" fillId="25" borderId="0" xfId="2" applyFill="1"/>
    <xf numFmtId="0" fontId="2" fillId="25" borderId="0" xfId="2" applyFont="1" applyFill="1"/>
    <xf numFmtId="0" fontId="5" fillId="23" borderId="9" xfId="2" applyFont="1" applyFill="1" applyBorder="1" applyAlignment="1" applyProtection="1">
      <alignment horizontal="left" wrapText="1"/>
    </xf>
    <xf numFmtId="165" fontId="4" fillId="23" borderId="4" xfId="2" applyNumberFormat="1" applyFont="1" applyFill="1" applyBorder="1" applyAlignment="1" applyProtection="1">
      <alignment horizontal="center" wrapText="1"/>
    </xf>
    <xf numFmtId="43" fontId="4" fillId="23" borderId="3" xfId="1" applyFont="1" applyFill="1" applyBorder="1" applyAlignment="1" applyProtection="1">
      <alignment horizontal="center" vertical="center"/>
    </xf>
    <xf numFmtId="43" fontId="4" fillId="23" borderId="4" xfId="1" applyFont="1" applyFill="1" applyBorder="1" applyAlignment="1" applyProtection="1">
      <alignment horizontal="center" vertical="center"/>
    </xf>
    <xf numFmtId="0" fontId="13" fillId="43" borderId="9" xfId="2" applyFont="1" applyFill="1" applyBorder="1" applyAlignment="1" applyProtection="1">
      <alignment horizontal="left" wrapText="1"/>
    </xf>
    <xf numFmtId="165" fontId="23" fillId="43" borderId="4" xfId="2" applyNumberFormat="1" applyFont="1" applyFill="1" applyBorder="1" applyAlignment="1" applyProtection="1">
      <alignment horizontal="center" wrapText="1"/>
    </xf>
    <xf numFmtId="43" fontId="23" fillId="43" borderId="3" xfId="1" applyFont="1" applyFill="1" applyBorder="1" applyAlignment="1" applyProtection="1">
      <alignment horizontal="center" vertical="center"/>
    </xf>
    <xf numFmtId="43" fontId="4" fillId="43" borderId="4" xfId="1" applyFont="1" applyFill="1" applyBorder="1" applyAlignment="1" applyProtection="1">
      <alignment horizontal="center" vertical="center" wrapText="1"/>
    </xf>
    <xf numFmtId="43" fontId="23" fillId="43" borderId="4" xfId="1" applyFont="1" applyFill="1" applyBorder="1" applyAlignment="1" applyProtection="1">
      <alignment horizontal="center" vertical="center"/>
    </xf>
    <xf numFmtId="0" fontId="28" fillId="4" borderId="0" xfId="2" applyFont="1" applyFill="1" applyBorder="1" applyProtection="1"/>
    <xf numFmtId="0" fontId="28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4" xfId="2" applyNumberFormat="1" applyFont="1" applyBorder="1" applyAlignment="1" applyProtection="1">
      <alignment horizontal="center" vertical="center"/>
    </xf>
    <xf numFmtId="43" fontId="16" fillId="0" borderId="12" xfId="1" applyFont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3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5" borderId="0" xfId="2" applyFont="1" applyFill="1" applyBorder="1" applyAlignment="1" applyProtection="1">
      <alignment vertical="center" wrapText="1"/>
    </xf>
    <xf numFmtId="0" fontId="5" fillId="25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4" borderId="5" xfId="2" applyFont="1" applyFill="1" applyBorder="1" applyAlignment="1" applyProtection="1">
      <alignment vertical="center" wrapText="1"/>
    </xf>
    <xf numFmtId="0" fontId="8" fillId="2" borderId="5" xfId="2" applyFont="1" applyFill="1" applyBorder="1" applyAlignment="1" applyProtection="1">
      <alignment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vertical="top" wrapText="1"/>
    </xf>
    <xf numFmtId="0" fontId="8" fillId="2" borderId="5" xfId="2" applyFont="1" applyFill="1" applyBorder="1" applyAlignment="1" applyProtection="1">
      <alignment horizontal="left" vertical="top" wrapText="1"/>
    </xf>
    <xf numFmtId="43" fontId="16" fillId="6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wrapText="1"/>
    </xf>
    <xf numFmtId="43" fontId="16" fillId="7" borderId="4" xfId="1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5" borderId="5" xfId="2" applyFont="1" applyFill="1" applyBorder="1" applyAlignment="1" applyProtection="1">
      <alignment horizontal="left" vertical="center" wrapText="1"/>
    </xf>
    <xf numFmtId="0" fontId="4" fillId="45" borderId="4" xfId="2" applyFont="1" applyFill="1" applyBorder="1" applyAlignment="1" applyProtection="1">
      <alignment horizontal="center" vertical="center" wrapText="1"/>
    </xf>
    <xf numFmtId="1" fontId="4" fillId="45" borderId="4" xfId="2" applyNumberFormat="1" applyFont="1" applyFill="1" applyBorder="1" applyAlignment="1" applyProtection="1">
      <alignment horizontal="center" vertical="center"/>
    </xf>
    <xf numFmtId="0" fontId="5" fillId="25" borderId="0" xfId="2" applyFont="1" applyFill="1" applyBorder="1" applyAlignment="1" applyProtection="1">
      <alignment wrapText="1"/>
    </xf>
    <xf numFmtId="0" fontId="5" fillId="25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4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4" xfId="2" applyNumberFormat="1" applyFont="1" applyFill="1" applyBorder="1" applyAlignment="1" applyProtection="1">
      <alignment horizontal="center" vertical="center"/>
    </xf>
    <xf numFmtId="43" fontId="16" fillId="7" borderId="3" xfId="1" applyFont="1" applyFill="1" applyBorder="1" applyAlignment="1" applyProtection="1">
      <alignment vertical="center" wrapText="1"/>
    </xf>
    <xf numFmtId="43" fontId="16" fillId="7" borderId="4" xfId="1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5" xfId="3" applyNumberFormat="1" applyFont="1" applyFill="1" applyBorder="1" applyAlignment="1" applyProtection="1">
      <alignment wrapText="1"/>
    </xf>
    <xf numFmtId="43" fontId="16" fillId="2" borderId="12" xfId="1" applyFont="1" applyFill="1" applyBorder="1" applyAlignment="1" applyProtection="1">
      <alignment horizontal="center" vertical="center"/>
      <protection locked="0"/>
    </xf>
    <xf numFmtId="0" fontId="5" fillId="46" borderId="5" xfId="2" applyFont="1" applyFill="1" applyBorder="1" applyAlignment="1" applyProtection="1">
      <alignment horizontal="left" vertical="center" wrapText="1"/>
    </xf>
    <xf numFmtId="1" fontId="4" fillId="46" borderId="4" xfId="2" applyNumberFormat="1" applyFont="1" applyFill="1" applyBorder="1" applyAlignment="1" applyProtection="1">
      <alignment horizontal="center" vertical="center"/>
    </xf>
    <xf numFmtId="43" fontId="29" fillId="46" borderId="12" xfId="1" applyFont="1" applyFill="1" applyBorder="1" applyAlignment="1" applyProtection="1">
      <alignment horizontal="center" vertical="center"/>
      <protection locked="0"/>
    </xf>
    <xf numFmtId="43" fontId="24" fillId="2" borderId="4" xfId="1" applyFont="1" applyFill="1" applyBorder="1" applyProtection="1"/>
    <xf numFmtId="0" fontId="30" fillId="2" borderId="0" xfId="2" applyFont="1" applyFill="1" applyBorder="1" applyProtection="1"/>
    <xf numFmtId="0" fontId="30" fillId="2" borderId="0" xfId="2" applyFont="1" applyFill="1" applyBorder="1"/>
    <xf numFmtId="0" fontId="30" fillId="2" borderId="0" xfId="2" applyFont="1" applyFill="1"/>
    <xf numFmtId="1" fontId="4" fillId="7" borderId="4" xfId="2" applyNumberFormat="1" applyFont="1" applyFill="1" applyBorder="1" applyAlignment="1" applyProtection="1">
      <alignment horizontal="center"/>
    </xf>
    <xf numFmtId="0" fontId="30" fillId="0" borderId="0" xfId="2" applyFont="1" applyBorder="1"/>
    <xf numFmtId="0" fontId="30" fillId="0" borderId="0" xfId="2" applyFont="1"/>
    <xf numFmtId="1" fontId="4" fillId="6" borderId="4" xfId="2" applyNumberFormat="1" applyFont="1" applyFill="1" applyBorder="1" applyAlignment="1" applyProtection="1">
      <alignment horizontal="center"/>
    </xf>
    <xf numFmtId="0" fontId="31" fillId="7" borderId="0" xfId="2" applyFont="1" applyFill="1" applyBorder="1" applyAlignment="1" applyProtection="1">
      <alignment wrapText="1"/>
    </xf>
    <xf numFmtId="0" fontId="31" fillId="7" borderId="0" xfId="2" applyFont="1" applyFill="1" applyBorder="1" applyAlignment="1">
      <alignment wrapText="1"/>
    </xf>
    <xf numFmtId="0" fontId="31" fillId="6" borderId="0" xfId="2" applyFont="1" applyFill="1" applyBorder="1" applyAlignment="1">
      <alignment wrapText="1"/>
    </xf>
    <xf numFmtId="0" fontId="31" fillId="6" borderId="0" xfId="2" applyFont="1" applyFill="1" applyAlignment="1">
      <alignment wrapText="1"/>
    </xf>
    <xf numFmtId="0" fontId="8" fillId="45" borderId="9" xfId="2" applyFont="1" applyFill="1" applyBorder="1" applyAlignment="1" applyProtection="1">
      <alignment vertical="top" wrapText="1"/>
    </xf>
    <xf numFmtId="1" fontId="4" fillId="45" borderId="4" xfId="2" applyNumberFormat="1" applyFont="1" applyFill="1" applyBorder="1" applyAlignment="1" applyProtection="1">
      <alignment horizontal="center"/>
    </xf>
    <xf numFmtId="0" fontId="32" fillId="45" borderId="9" xfId="2" applyFont="1" applyFill="1" applyBorder="1" applyAlignment="1" applyProtection="1">
      <alignment vertical="center" wrapText="1"/>
    </xf>
    <xf numFmtId="43" fontId="16" fillId="2" borderId="3" xfId="1" applyFont="1" applyFill="1" applyBorder="1" applyAlignment="1" applyProtection="1">
      <alignment vertical="center" wrapText="1"/>
    </xf>
    <xf numFmtId="43" fontId="16" fillId="2" borderId="4" xfId="1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3" borderId="4" xfId="2" applyNumberFormat="1" applyFont="1" applyFill="1" applyBorder="1" applyAlignment="1" applyProtection="1">
      <alignment horizontal="center" wrapText="1"/>
    </xf>
    <xf numFmtId="43" fontId="4" fillId="23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43" fontId="4" fillId="19" borderId="4" xfId="1" applyFont="1" applyFill="1" applyBorder="1" applyAlignment="1" applyProtection="1">
      <alignment wrapText="1"/>
    </xf>
    <xf numFmtId="0" fontId="13" fillId="26" borderId="9" xfId="2" applyFont="1" applyFill="1" applyBorder="1" applyAlignment="1" applyProtection="1">
      <alignment horizontal="left" vertical="center" wrapText="1"/>
    </xf>
    <xf numFmtId="165" fontId="23" fillId="26" borderId="4" xfId="2" applyNumberFormat="1" applyFont="1" applyFill="1" applyBorder="1" applyAlignment="1" applyProtection="1">
      <alignment horizontal="center" wrapText="1"/>
    </xf>
    <xf numFmtId="43" fontId="23" fillId="26" borderId="3" xfId="1" applyFont="1" applyFill="1" applyBorder="1" applyAlignment="1" applyProtection="1">
      <alignment horizontal="center" vertical="center"/>
    </xf>
    <xf numFmtId="43" fontId="23" fillId="26" borderId="4" xfId="1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vertical="center" wrapText="1"/>
    </xf>
    <xf numFmtId="0" fontId="13" fillId="25" borderId="0" xfId="2" applyFont="1" applyFill="1" applyBorder="1" applyAlignment="1" applyProtection="1">
      <alignment vertical="center" wrapText="1"/>
    </xf>
    <xf numFmtId="0" fontId="13" fillId="25" borderId="0" xfId="2" applyFont="1" applyFill="1" applyAlignment="1" applyProtection="1">
      <alignment vertical="center" wrapText="1"/>
    </xf>
    <xf numFmtId="0" fontId="5" fillId="47" borderId="0" xfId="2" applyFont="1" applyFill="1" applyBorder="1" applyAlignment="1" applyProtection="1">
      <alignment vertical="center" wrapText="1"/>
    </xf>
    <xf numFmtId="0" fontId="5" fillId="47" borderId="0" xfId="2" applyFont="1" applyFill="1" applyAlignment="1" applyProtection="1">
      <alignment vertical="center" wrapText="1"/>
    </xf>
    <xf numFmtId="1" fontId="4" fillId="7" borderId="4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2" borderId="9" xfId="2" applyFont="1" applyFill="1" applyBorder="1" applyAlignment="1" applyProtection="1">
      <alignment horizontal="left" vertical="top" wrapText="1"/>
    </xf>
    <xf numFmtId="1" fontId="4" fillId="19" borderId="4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7" borderId="0" xfId="2" applyFont="1" applyFill="1" applyBorder="1" applyAlignment="1" applyProtection="1">
      <alignment wrapText="1"/>
    </xf>
    <xf numFmtId="0" fontId="5" fillId="47" borderId="0" xfId="2" applyFont="1" applyFill="1" applyAlignment="1" applyProtection="1">
      <alignment wrapText="1"/>
    </xf>
    <xf numFmtId="0" fontId="5" fillId="48" borderId="9" xfId="2" applyFont="1" applyFill="1" applyBorder="1" applyAlignment="1" applyProtection="1">
      <alignment horizontal="left" vertical="center" wrapText="1"/>
    </xf>
    <xf numFmtId="1" fontId="4" fillId="48" borderId="4" xfId="2" applyNumberFormat="1" applyFont="1" applyFill="1" applyBorder="1" applyAlignment="1" applyProtection="1">
      <alignment horizontal="center" vertical="center"/>
    </xf>
    <xf numFmtId="43" fontId="4" fillId="48" borderId="3" xfId="1" applyFont="1" applyFill="1" applyBorder="1" applyAlignment="1" applyProtection="1">
      <alignment horizontal="center" vertical="center"/>
      <protection locked="0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4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</xf>
    <xf numFmtId="43" fontId="4" fillId="49" borderId="4" xfId="1" applyFont="1" applyFill="1" applyBorder="1" applyAlignment="1" applyProtection="1">
      <alignment horizontal="center" vertical="center"/>
    </xf>
    <xf numFmtId="0" fontId="5" fillId="50" borderId="0" xfId="2" applyFont="1" applyFill="1" applyBorder="1" applyAlignment="1" applyProtection="1">
      <alignment wrapText="1"/>
    </xf>
    <xf numFmtId="0" fontId="5" fillId="50" borderId="0" xfId="2" applyFont="1" applyFill="1" applyAlignment="1" applyProtection="1">
      <alignment wrapText="1"/>
    </xf>
    <xf numFmtId="1" fontId="4" fillId="42" borderId="4" xfId="2" applyNumberFormat="1" applyFont="1" applyFill="1" applyBorder="1" applyAlignment="1" applyProtection="1">
      <alignment horizontal="center"/>
    </xf>
    <xf numFmtId="0" fontId="8" fillId="7" borderId="5" xfId="2" applyFont="1" applyFill="1" applyBorder="1" applyAlignment="1" applyProtection="1">
      <alignment wrapText="1"/>
    </xf>
    <xf numFmtId="0" fontId="5" fillId="42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33" fillId="2" borderId="0" xfId="2" applyFont="1" applyFill="1" applyBorder="1" applyProtection="1"/>
    <xf numFmtId="0" fontId="33" fillId="2" borderId="0" xfId="2" applyFont="1" applyFill="1" applyBorder="1"/>
    <xf numFmtId="0" fontId="33" fillId="0" borderId="0" xfId="2" applyFont="1" applyBorder="1"/>
    <xf numFmtId="0" fontId="33" fillId="0" borderId="0" xfId="2" applyFont="1"/>
    <xf numFmtId="0" fontId="8" fillId="2" borderId="4" xfId="0" applyFont="1" applyFill="1" applyBorder="1" applyAlignment="1" applyProtection="1">
      <alignment horizontal="left" vertical="top" wrapText="1"/>
    </xf>
    <xf numFmtId="1" fontId="4" fillId="2" borderId="4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6" fillId="0" borderId="3" xfId="1" applyFont="1" applyBorder="1" applyAlignment="1" applyProtection="1">
      <alignment horizontal="center" vertical="center"/>
      <protection locked="0"/>
    </xf>
    <xf numFmtId="0" fontId="5" fillId="42" borderId="9" xfId="2" applyFont="1" applyFill="1" applyBorder="1" applyAlignment="1" applyProtection="1">
      <alignment horizontal="left" vertical="center" wrapText="1"/>
    </xf>
    <xf numFmtId="1" fontId="4" fillId="42" borderId="4" xfId="2" applyNumberFormat="1" applyFont="1" applyFill="1" applyBorder="1" applyAlignment="1" applyProtection="1">
      <alignment horizontal="center" vertical="center"/>
    </xf>
    <xf numFmtId="43" fontId="4" fillId="42" borderId="3" xfId="1" applyFont="1" applyFill="1" applyBorder="1" applyAlignment="1" applyProtection="1">
      <alignment horizontal="center" vertical="center"/>
    </xf>
    <xf numFmtId="43" fontId="4" fillId="42" borderId="4" xfId="1" applyFont="1" applyFill="1" applyBorder="1" applyAlignment="1" applyProtection="1">
      <alignment horizontal="center" vertical="center"/>
    </xf>
    <xf numFmtId="0" fontId="34" fillId="2" borderId="0" xfId="2" applyFont="1" applyFill="1" applyBorder="1" applyProtection="1"/>
    <xf numFmtId="0" fontId="34" fillId="47" borderId="0" xfId="2" applyFont="1" applyFill="1" applyBorder="1" applyProtection="1"/>
    <xf numFmtId="0" fontId="34" fillId="47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0" borderId="4" xfId="2" applyNumberFormat="1" applyFont="1" applyFill="1" applyBorder="1" applyAlignment="1" applyProtection="1">
      <alignment horizontal="center" vertical="center"/>
    </xf>
    <xf numFmtId="43" fontId="4" fillId="51" borderId="3" xfId="1" applyFont="1" applyFill="1" applyBorder="1" applyAlignment="1" applyProtection="1">
      <alignment horizontal="center" vertical="center"/>
    </xf>
    <xf numFmtId="43" fontId="4" fillId="51" borderId="4" xfId="1" applyFont="1" applyFill="1" applyBorder="1" applyAlignment="1" applyProtection="1">
      <alignment horizontal="center" vertical="center"/>
    </xf>
    <xf numFmtId="0" fontId="5" fillId="31" borderId="0" xfId="2" applyFont="1" applyFill="1" applyBorder="1" applyAlignment="1" applyProtection="1">
      <alignment wrapText="1"/>
    </xf>
    <xf numFmtId="0" fontId="5" fillId="31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5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0" fontId="34" fillId="2" borderId="0" xfId="2" applyFont="1" applyFill="1" applyBorder="1"/>
    <xf numFmtId="0" fontId="34" fillId="0" borderId="0" xfId="2" applyFont="1" applyBorder="1"/>
    <xf numFmtId="0" fontId="34" fillId="0" borderId="0" xfId="2" applyFont="1"/>
    <xf numFmtId="167" fontId="4" fillId="30" borderId="4" xfId="2" applyNumberFormat="1" applyFont="1" applyFill="1" applyBorder="1" applyAlignment="1" applyProtection="1">
      <alignment horizontal="center" vertical="center"/>
    </xf>
    <xf numFmtId="43" fontId="4" fillId="30" borderId="3" xfId="1" applyFont="1" applyFill="1" applyBorder="1" applyAlignment="1" applyProtection="1">
      <alignment horizontal="center" vertical="center"/>
    </xf>
    <xf numFmtId="43" fontId="4" fillId="30" borderId="4" xfId="1" applyFont="1" applyFill="1" applyBorder="1" applyAlignment="1" applyProtection="1">
      <alignment horizontal="center" vertical="center"/>
    </xf>
    <xf numFmtId="165" fontId="4" fillId="23" borderId="4" xfId="2" applyNumberFormat="1" applyFont="1" applyFill="1" applyBorder="1" applyAlignment="1" applyProtection="1">
      <alignment horizontal="center" vertical="center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2" borderId="0" xfId="2" applyFont="1" applyFill="1" applyBorder="1" applyAlignment="1" applyProtection="1">
      <alignment horizontal="center" vertical="center" wrapText="1"/>
    </xf>
    <xf numFmtId="0" fontId="5" fillId="52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3" borderId="4" xfId="2" applyNumberFormat="1" applyFont="1" applyFill="1" applyBorder="1" applyAlignment="1" applyProtection="1">
      <alignment horizontal="center"/>
    </xf>
    <xf numFmtId="0" fontId="5" fillId="52" borderId="0" xfId="2" applyFont="1" applyFill="1" applyBorder="1" applyAlignment="1" applyProtection="1">
      <alignment wrapText="1"/>
    </xf>
    <xf numFmtId="0" fontId="5" fillId="52" borderId="0" xfId="2" applyFont="1" applyFill="1" applyAlignment="1" applyProtection="1">
      <alignment wrapText="1"/>
    </xf>
    <xf numFmtId="2" fontId="8" fillId="0" borderId="5" xfId="2" applyNumberFormat="1" applyFont="1" applyBorder="1" applyAlignment="1" applyProtection="1">
      <alignment wrapText="1"/>
    </xf>
    <xf numFmtId="0" fontId="8" fillId="6" borderId="5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3" fillId="26" borderId="4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34" fillId="31" borderId="0" xfId="2" applyFont="1" applyFill="1" applyBorder="1" applyProtection="1"/>
    <xf numFmtId="0" fontId="34" fillId="31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4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4" fillId="20" borderId="4" xfId="1" applyFont="1" applyFill="1" applyBorder="1" applyAlignment="1" applyProtection="1">
      <alignment horizontal="center" vertical="center"/>
    </xf>
    <xf numFmtId="0" fontId="5" fillId="2" borderId="0" xfId="2" applyFont="1" applyFill="1" applyAlignment="1" applyProtection="1">
      <alignment wrapText="1"/>
    </xf>
    <xf numFmtId="0" fontId="34" fillId="25" borderId="0" xfId="2" applyFont="1" applyFill="1" applyBorder="1" applyProtection="1"/>
    <xf numFmtId="0" fontId="34" fillId="25" borderId="0" xfId="2" applyFont="1" applyFill="1" applyProtection="1"/>
    <xf numFmtId="0" fontId="8" fillId="6" borderId="5" xfId="2" applyFont="1" applyFill="1" applyBorder="1" applyAlignment="1" applyProtection="1">
      <alignment horizontal="left" wrapText="1"/>
    </xf>
    <xf numFmtId="0" fontId="5" fillId="26" borderId="9" xfId="2" applyFont="1" applyFill="1" applyBorder="1" applyAlignment="1" applyProtection="1">
      <alignment horizontal="left" vertical="center" wrapText="1"/>
    </xf>
    <xf numFmtId="165" fontId="4" fillId="26" borderId="4" xfId="2" applyNumberFormat="1" applyFont="1" applyFill="1" applyBorder="1" applyAlignment="1" applyProtection="1">
      <alignment horizontal="center" vertical="center"/>
    </xf>
    <xf numFmtId="43" fontId="4" fillId="26" borderId="3" xfId="1" applyFont="1" applyFill="1" applyBorder="1" applyAlignment="1" applyProtection="1">
      <alignment horizontal="center" vertical="center"/>
    </xf>
    <xf numFmtId="43" fontId="4" fillId="26" borderId="4" xfId="1" applyFont="1" applyFill="1" applyBorder="1" applyAlignment="1" applyProtection="1">
      <alignment horizontal="center" vertical="center"/>
    </xf>
    <xf numFmtId="0" fontId="5" fillId="53" borderId="7" xfId="2" applyFont="1" applyFill="1" applyBorder="1" applyAlignment="1" applyProtection="1">
      <alignment vertical="center" wrapText="1"/>
    </xf>
    <xf numFmtId="49" fontId="4" fillId="53" borderId="4" xfId="2" applyNumberFormat="1" applyFont="1" applyFill="1" applyBorder="1" applyAlignment="1" applyProtection="1">
      <alignment horizontal="center" vertical="center" wrapText="1"/>
    </xf>
    <xf numFmtId="43" fontId="4" fillId="54" borderId="3" xfId="1" applyFont="1" applyFill="1" applyBorder="1" applyAlignment="1" applyProtection="1">
      <alignment horizontal="center" vertical="center" wrapText="1"/>
    </xf>
    <xf numFmtId="43" fontId="4" fillId="54" borderId="4" xfId="1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5" borderId="7" xfId="2" applyFont="1" applyFill="1" applyBorder="1" applyAlignment="1" applyProtection="1">
      <alignment vertical="center" wrapText="1"/>
    </xf>
    <xf numFmtId="49" fontId="4" fillId="55" borderId="4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/>
    </xf>
    <xf numFmtId="43" fontId="4" fillId="55" borderId="4" xfId="1" applyFont="1" applyFill="1" applyBorder="1" applyAlignment="1" applyProtection="1">
      <alignment horizontal="center" vertical="center"/>
    </xf>
    <xf numFmtId="0" fontId="34" fillId="28" borderId="0" xfId="2" applyFont="1" applyFill="1" applyBorder="1" applyProtection="1"/>
    <xf numFmtId="0" fontId="34" fillId="28" borderId="0" xfId="2" applyFont="1" applyFill="1" applyProtection="1"/>
    <xf numFmtId="49" fontId="4" fillId="33" borderId="4" xfId="2" applyNumberFormat="1" applyFont="1" applyFill="1" applyBorder="1" applyAlignment="1" applyProtection="1">
      <alignment horizontal="center" vertical="center" wrapText="1"/>
    </xf>
    <xf numFmtId="43" fontId="4" fillId="33" borderId="3" xfId="1" applyFont="1" applyFill="1" applyBorder="1" applyAlignment="1" applyProtection="1">
      <alignment horizontal="center" vertical="center"/>
    </xf>
    <xf numFmtId="43" fontId="4" fillId="33" borderId="4" xfId="1" applyFont="1" applyFill="1" applyBorder="1" applyAlignment="1" applyProtection="1">
      <alignment horizontal="center" vertical="center"/>
    </xf>
    <xf numFmtId="49" fontId="4" fillId="42" borderId="4" xfId="2" applyNumberFormat="1" applyFont="1" applyFill="1" applyBorder="1" applyAlignment="1" applyProtection="1">
      <alignment horizontal="center" vertical="center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0" borderId="5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9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6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6" borderId="4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43" fontId="4" fillId="56" borderId="4" xfId="1" applyFont="1" applyFill="1" applyBorder="1" applyAlignment="1" applyProtection="1">
      <alignment horizontal="center" vertical="center"/>
    </xf>
    <xf numFmtId="43" fontId="35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5" fillId="7" borderId="3" xfId="1" applyFont="1" applyFill="1" applyBorder="1" applyAlignment="1" applyProtection="1">
      <alignment horizontal="center" vertical="center" wrapText="1"/>
      <protection locked="0"/>
    </xf>
    <xf numFmtId="43" fontId="35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57" borderId="4" xfId="2" applyNumberFormat="1" applyFont="1" applyFill="1" applyBorder="1" applyAlignment="1" applyProtection="1">
      <alignment horizontal="center" vertical="center"/>
    </xf>
    <xf numFmtId="43" fontId="4" fillId="57" borderId="3" xfId="1" applyFont="1" applyFill="1" applyBorder="1" applyAlignment="1" applyProtection="1">
      <alignment horizontal="center" vertical="center"/>
    </xf>
    <xf numFmtId="43" fontId="4" fillId="57" borderId="4" xfId="1" applyFont="1" applyFill="1" applyBorder="1" applyAlignment="1" applyProtection="1">
      <alignment horizontal="center" vertical="center"/>
    </xf>
    <xf numFmtId="0" fontId="5" fillId="28" borderId="0" xfId="2" applyFont="1" applyFill="1" applyBorder="1" applyAlignment="1" applyProtection="1">
      <alignment wrapText="1"/>
    </xf>
    <xf numFmtId="0" fontId="5" fillId="28" borderId="0" xfId="2" applyFont="1" applyFill="1" applyAlignment="1" applyProtection="1">
      <alignment wrapText="1"/>
    </xf>
    <xf numFmtId="1" fontId="4" fillId="58" borderId="4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43" fontId="4" fillId="58" borderId="4" xfId="1" applyFont="1" applyFill="1" applyBorder="1" applyAlignment="1" applyProtection="1">
      <alignment horizontal="center" vertical="center"/>
    </xf>
    <xf numFmtId="43" fontId="4" fillId="7" borderId="4" xfId="1" applyFont="1" applyFill="1" applyBorder="1" applyAlignment="1" applyProtection="1">
      <alignment horizontal="center" vertical="center"/>
    </xf>
    <xf numFmtId="0" fontId="8" fillId="25" borderId="0" xfId="2" applyFont="1" applyFill="1" applyBorder="1" applyAlignment="1">
      <alignment wrapText="1"/>
    </xf>
    <xf numFmtId="0" fontId="8" fillId="25" borderId="0" xfId="2" applyFont="1" applyFill="1" applyAlignment="1">
      <alignment wrapText="1"/>
    </xf>
    <xf numFmtId="43" fontId="36" fillId="42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wrapText="1"/>
    </xf>
    <xf numFmtId="49" fontId="13" fillId="54" borderId="4" xfId="2" applyNumberFormat="1" applyFont="1" applyFill="1" applyBorder="1" applyAlignment="1" applyProtection="1">
      <alignment horizontal="center" vertical="center" wrapText="1"/>
    </xf>
    <xf numFmtId="43" fontId="4" fillId="54" borderId="12" xfId="1" applyFont="1" applyFill="1" applyBorder="1" applyAlignment="1" applyProtection="1">
      <alignment horizontal="center" vertical="center"/>
    </xf>
    <xf numFmtId="0" fontId="5" fillId="26" borderId="9" xfId="2" applyFont="1" applyFill="1" applyBorder="1" applyAlignment="1" applyProtection="1">
      <alignment horizontal="left" wrapText="1"/>
    </xf>
    <xf numFmtId="49" fontId="5" fillId="59" borderId="4" xfId="2" applyNumberFormat="1" applyFont="1" applyFill="1" applyBorder="1" applyAlignment="1" applyProtection="1">
      <alignment horizontal="center" vertical="center" wrapText="1"/>
    </xf>
    <xf numFmtId="43" fontId="4" fillId="59" borderId="12" xfId="1" applyFont="1" applyFill="1" applyBorder="1" applyAlignment="1" applyProtection="1">
      <alignment horizontal="center" vertical="center"/>
    </xf>
    <xf numFmtId="1" fontId="8" fillId="7" borderId="4" xfId="2" applyNumberFormat="1" applyFont="1" applyFill="1" applyBorder="1" applyAlignment="1" applyProtection="1">
      <alignment horizontal="center" vertical="center" wrapText="1"/>
    </xf>
    <xf numFmtId="43" fontId="16" fillId="7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horizontal="center" vertical="center"/>
      <protection locked="0"/>
    </xf>
    <xf numFmtId="43" fontId="8" fillId="2" borderId="3" xfId="2" applyNumberFormat="1" applyFont="1" applyFill="1" applyBorder="1" applyAlignment="1" applyProtection="1">
      <alignment horizontal="center" vertical="center" wrapText="1"/>
    </xf>
    <xf numFmtId="49" fontId="4" fillId="60" borderId="4" xfId="2" applyNumberFormat="1" applyFont="1" applyFill="1" applyBorder="1" applyAlignment="1" applyProtection="1">
      <alignment horizontal="center" wrapText="1"/>
    </xf>
    <xf numFmtId="43" fontId="4" fillId="60" borderId="3" xfId="1" applyFont="1" applyFill="1" applyBorder="1" applyAlignment="1" applyProtection="1">
      <alignment horizontal="center" vertical="center"/>
    </xf>
    <xf numFmtId="43" fontId="4" fillId="60" borderId="4" xfId="1" applyFont="1" applyFill="1" applyBorder="1" applyAlignment="1" applyProtection="1">
      <alignment horizontal="center" vertical="center"/>
    </xf>
    <xf numFmtId="49" fontId="4" fillId="39" borderId="13" xfId="2" applyNumberFormat="1" applyFont="1" applyFill="1" applyBorder="1" applyAlignment="1" applyProtection="1">
      <alignment horizontal="center" wrapText="1"/>
    </xf>
    <xf numFmtId="43" fontId="4" fillId="39" borderId="3" xfId="1" applyFont="1" applyFill="1" applyBorder="1" applyAlignment="1" applyProtection="1">
      <alignment horizontal="center" vertical="center"/>
    </xf>
    <xf numFmtId="43" fontId="4" fillId="39" borderId="4" xfId="1" applyFont="1" applyFill="1" applyBorder="1" applyAlignment="1" applyProtection="1">
      <alignment horizontal="center" vertical="center"/>
    </xf>
    <xf numFmtId="0" fontId="8" fillId="41" borderId="9" xfId="2" applyFont="1" applyFill="1" applyBorder="1" applyAlignment="1" applyProtection="1">
      <alignment horizontal="left" vertical="center" wrapText="1"/>
    </xf>
    <xf numFmtId="49" fontId="4" fillId="41" borderId="13" xfId="2" applyNumberFormat="1" applyFont="1" applyFill="1" applyBorder="1" applyAlignment="1" applyProtection="1">
      <alignment horizontal="center" wrapText="1"/>
    </xf>
    <xf numFmtId="43" fontId="4" fillId="41" borderId="3" xfId="1" applyFont="1" applyFill="1" applyBorder="1" applyAlignment="1" applyProtection="1">
      <alignment horizontal="center" vertical="center"/>
      <protection locked="0"/>
    </xf>
    <xf numFmtId="0" fontId="8" fillId="46" borderId="8" xfId="2" applyFont="1" applyFill="1" applyBorder="1" applyAlignment="1" applyProtection="1">
      <alignment horizontal="left" vertical="center" wrapText="1"/>
    </xf>
    <xf numFmtId="1" fontId="4" fillId="46" borderId="13" xfId="2" applyNumberFormat="1" applyFont="1" applyFill="1" applyBorder="1" applyAlignment="1" applyProtection="1">
      <alignment horizontal="center" vertical="center"/>
    </xf>
    <xf numFmtId="43" fontId="4" fillId="46" borderId="3" xfId="1" applyFont="1" applyFill="1" applyBorder="1" applyAlignment="1" applyProtection="1">
      <alignment horizontal="center" vertical="center"/>
      <protection locked="0"/>
    </xf>
    <xf numFmtId="0" fontId="5" fillId="61" borderId="8" xfId="2" applyFont="1" applyFill="1" applyBorder="1" applyAlignment="1" applyProtection="1">
      <alignment horizontal="left" vertical="center" wrapText="1"/>
    </xf>
    <xf numFmtId="1" fontId="4" fillId="61" borderId="13" xfId="2" applyNumberFormat="1" applyFont="1" applyFill="1" applyBorder="1" applyAlignment="1" applyProtection="1">
      <alignment horizontal="center" vertical="center"/>
    </xf>
    <xf numFmtId="43" fontId="4" fillId="61" borderId="3" xfId="1" applyFont="1" applyFill="1" applyBorder="1" applyAlignment="1" applyProtection="1">
      <alignment horizontal="center" vertical="center"/>
      <protection locked="0"/>
    </xf>
    <xf numFmtId="43" fontId="16" fillId="22" borderId="3" xfId="1" applyFont="1" applyFill="1" applyBorder="1" applyAlignment="1" applyProtection="1">
      <alignment wrapText="1"/>
    </xf>
    <xf numFmtId="0" fontId="5" fillId="18" borderId="7" xfId="2" applyFont="1" applyFill="1" applyBorder="1" applyAlignment="1" applyProtection="1">
      <alignment horizontal="left" wrapText="1"/>
    </xf>
    <xf numFmtId="1" fontId="4" fillId="18" borderId="4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4" xfId="1" applyFont="1" applyFill="1" applyBorder="1" applyAlignment="1" applyProtection="1">
      <alignment horizontal="center" vertical="center"/>
    </xf>
    <xf numFmtId="0" fontId="34" fillId="34" borderId="0" xfId="2" applyFont="1" applyFill="1" applyBorder="1" applyProtection="1"/>
    <xf numFmtId="0" fontId="34" fillId="34" borderId="0" xfId="2" applyFont="1" applyFill="1" applyProtection="1"/>
    <xf numFmtId="0" fontId="5" fillId="62" borderId="3" xfId="2" applyFont="1" applyFill="1" applyBorder="1" applyAlignment="1" applyProtection="1">
      <alignment horizontal="left" vertical="center" wrapText="1"/>
    </xf>
    <xf numFmtId="0" fontId="5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43" fontId="4" fillId="63" borderId="4" xfId="1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Border="1"/>
    <xf numFmtId="0" fontId="21" fillId="0" borderId="0" xfId="2" applyFont="1" applyBorder="1"/>
    <xf numFmtId="0" fontId="21" fillId="0" borderId="0" xfId="2" applyFont="1"/>
    <xf numFmtId="0" fontId="2" fillId="0" borderId="0" xfId="2" applyFont="1" applyBorder="1" applyAlignment="1" applyProtection="1">
      <alignment horizontal="left"/>
      <protection locked="0"/>
    </xf>
    <xf numFmtId="0" fontId="21" fillId="0" borderId="0" xfId="2" applyFont="1" applyBorder="1" applyAlignment="1" applyProtection="1">
      <alignment horizontal="center"/>
      <protection locked="0"/>
    </xf>
    <xf numFmtId="43" fontId="34" fillId="64" borderId="0" xfId="4" applyFont="1" applyFill="1" applyBorder="1" applyAlignment="1" applyProtection="1">
      <alignment horizontal="center"/>
      <protection locked="0"/>
    </xf>
    <xf numFmtId="0" fontId="33" fillId="2" borderId="0" xfId="2" applyFont="1" applyFill="1" applyProtection="1"/>
    <xf numFmtId="0" fontId="2" fillId="2" borderId="0" xfId="2" applyFont="1" applyFill="1" applyBorder="1"/>
    <xf numFmtId="0" fontId="2" fillId="0" borderId="0" xfId="2" applyFont="1" applyBorder="1"/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3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b14-005\&#1101;&#1082;&#1086;&#1085;&#1086;&#1084;&#1080;&#1089;&#1090;&#1099;\2024\&#1064;&#1050;&#1054;&#1051;&#1067;%202024\&#1072;&#1085;&#1072;&#1083;&#1080;&#1079;%202024\&#1072;&#1085;&#1072;&#1083;&#1080;&#1079;%20&#1085;&#1072;%2001.04.2024\&#1087;&#1086;%20&#1096;&#1082;&#1086;&#1083;&#1072;&#1084;\&#1040;&#1053;&#1040;&#1051;&#1048;&#1047;%20&#1056;&#1040;&#1057;&#1061;&#1054;&#1044;&#1054;&#1042;&#1040;&#1053;&#1048;&#1071;%20&#1041;&#1070;&#1044;&#1046;&#1045;&#1058;&#1053;&#1067;&#1061;%20&#1057;&#1056;&#1045;&#1044;&#1057;&#1058;&#1042;%20&#1085;&#1072;%2001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"/>
      <sheetName val="СШ 18 (2)"/>
      <sheetName val="НРО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17">
          <cell r="B17" t="str">
            <v>2024 год</v>
          </cell>
        </row>
        <row r="62">
          <cell r="B62" t="str">
            <v>2024 год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H259"/>
  <sheetViews>
    <sheetView tabSelected="1" view="pageBreakPreview" zoomScale="68" zoomScaleNormal="62" zoomScaleSheetLayoutView="68" zoomScalePageLayoutView="70" workbookViewId="0">
      <selection activeCell="A260" sqref="A260"/>
    </sheetView>
  </sheetViews>
  <sheetFormatPr defaultColWidth="9.140625" defaultRowHeight="15" x14ac:dyDescent="0.25"/>
  <cols>
    <col min="1" max="1" width="74.28515625" style="489" customWidth="1"/>
    <col min="2" max="2" width="37" style="490" customWidth="1"/>
    <col min="3" max="3" width="25.140625" style="491" customWidth="1"/>
    <col min="4" max="4" width="26" style="492" customWidth="1"/>
    <col min="5" max="6" width="25" style="492" customWidth="1"/>
    <col min="7" max="7" width="24.7109375" style="492" customWidth="1"/>
    <col min="8" max="8" width="23.140625" style="492" customWidth="1"/>
    <col min="9" max="9" width="23.28515625" style="195" customWidth="1"/>
    <col min="10" max="15" width="23.28515625" style="195" hidden="1" customWidth="1"/>
    <col min="16" max="28" width="22.5703125" style="195" hidden="1" customWidth="1"/>
    <col min="29" max="32" width="9.140625" style="194"/>
    <col min="33" max="61" width="9.140625" style="493"/>
    <col min="62" max="63" width="9.140625" style="494"/>
    <col min="64" max="970" width="9.140625" style="8"/>
    <col min="971" max="16384" width="9.140625" style="7"/>
  </cols>
  <sheetData>
    <row r="1" spans="1:970" ht="77.25" customHeight="1" x14ac:dyDescent="0.25">
      <c r="A1" s="1"/>
      <c r="B1" s="497" t="s">
        <v>0</v>
      </c>
      <c r="C1" s="497"/>
      <c r="D1" s="497"/>
      <c r="E1" s="497"/>
      <c r="F1" s="497"/>
      <c r="G1" s="497"/>
      <c r="H1" s="497"/>
      <c r="I1" s="497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6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</row>
    <row r="2" spans="1:970" ht="18.75" customHeight="1" thickBot="1" x14ac:dyDescent="0.3">
      <c r="A2" s="1"/>
      <c r="B2" s="498" t="s">
        <v>1</v>
      </c>
      <c r="C2" s="498"/>
      <c r="D2" s="498"/>
      <c r="E2" s="498"/>
      <c r="F2" s="498"/>
      <c r="G2" s="498"/>
      <c r="H2" s="49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6"/>
      <c r="BK2" s="6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</row>
    <row r="3" spans="1:970" s="17" customFormat="1" ht="69.75" customHeight="1" x14ac:dyDescent="0.2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5</v>
      </c>
      <c r="I3" s="12" t="s">
        <v>9</v>
      </c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6"/>
      <c r="BK3" s="16"/>
    </row>
    <row r="4" spans="1:970" s="24" customFormat="1" ht="14.25" customHeight="1" x14ac:dyDescent="0.25">
      <c r="A4" s="18">
        <v>1</v>
      </c>
      <c r="B4" s="19">
        <v>2</v>
      </c>
      <c r="C4" s="20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3"/>
      <c r="BK4" s="23"/>
    </row>
    <row r="5" spans="1:970" s="30" customFormat="1" ht="21.75" customHeight="1" x14ac:dyDescent="0.25">
      <c r="A5" s="25" t="s">
        <v>10</v>
      </c>
      <c r="B5" s="25"/>
      <c r="C5" s="26">
        <f>C61+C73+C259</f>
        <v>54440906.829999998</v>
      </c>
      <c r="D5" s="26">
        <f>D61+D73+D259</f>
        <v>11766161.720000001</v>
      </c>
      <c r="E5" s="26">
        <f>E61+E73+E259</f>
        <v>42674745.109999999</v>
      </c>
      <c r="F5" s="26">
        <f>D5/C5*100</f>
        <v>21.612721765898623</v>
      </c>
      <c r="G5" s="26">
        <f>G61+G73+G259</f>
        <v>13715714.720000001</v>
      </c>
      <c r="H5" s="26">
        <f>H61+H73+H259</f>
        <v>11766161.720000001</v>
      </c>
      <c r="I5" s="27">
        <f>H5/G5*100</f>
        <v>85.785990451104979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AKH5" s="31"/>
    </row>
    <row r="6" spans="1:970" s="37" customFormat="1" ht="21.75" customHeight="1" x14ac:dyDescent="0.25">
      <c r="A6" s="32" t="s">
        <v>11</v>
      </c>
      <c r="B6" s="32"/>
      <c r="C6" s="33">
        <f>C49+C178</f>
        <v>47045382</v>
      </c>
      <c r="D6" s="33">
        <f>D49+D178</f>
        <v>10269141.5</v>
      </c>
      <c r="E6" s="33">
        <f>E49+E178</f>
        <v>36776240.5</v>
      </c>
      <c r="F6" s="33">
        <f t="shared" ref="F6:F16" si="0">D6/C6*100</f>
        <v>21.828160519559603</v>
      </c>
      <c r="G6" s="33">
        <f>G49+G178</f>
        <v>11788632</v>
      </c>
      <c r="H6" s="33">
        <f>H49+H178</f>
        <v>10269141.5</v>
      </c>
      <c r="I6" s="34">
        <f t="shared" ref="I6:I15" si="1">H6/G6*100</f>
        <v>87.110544293858695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AKH6" s="38"/>
    </row>
    <row r="7" spans="1:970" s="45" customFormat="1" ht="21.75" customHeight="1" x14ac:dyDescent="0.25">
      <c r="A7" s="39" t="s">
        <v>12</v>
      </c>
      <c r="B7" s="39"/>
      <c r="C7" s="40">
        <f>C8+C11+C16</f>
        <v>7395524.8300000001</v>
      </c>
      <c r="D7" s="40">
        <f>D8+D11+D16</f>
        <v>1497020.22</v>
      </c>
      <c r="E7" s="41">
        <f>E8+E11+E16</f>
        <v>5898504.6099999994</v>
      </c>
      <c r="F7" s="41">
        <f t="shared" si="0"/>
        <v>20.242244525058268</v>
      </c>
      <c r="G7" s="41">
        <f>G8+G11+G16</f>
        <v>1927082.72</v>
      </c>
      <c r="H7" s="41">
        <f>H8+H11+H16</f>
        <v>1497020.22</v>
      </c>
      <c r="I7" s="42">
        <f t="shared" si="1"/>
        <v>77.683236140480787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AKH7" s="46"/>
    </row>
    <row r="8" spans="1:970" s="51" customFormat="1" ht="21.75" customHeight="1" x14ac:dyDescent="0.25">
      <c r="A8" s="47" t="s">
        <v>13</v>
      </c>
      <c r="B8" s="47"/>
      <c r="C8" s="48">
        <f t="shared" ref="C8:H8" si="2">C73</f>
        <v>7305024.8300000001</v>
      </c>
      <c r="D8" s="48">
        <f t="shared" si="2"/>
        <v>1497020.22</v>
      </c>
      <c r="E8" s="41">
        <f t="shared" si="2"/>
        <v>5808004.6099999994</v>
      </c>
      <c r="F8" s="41">
        <f t="shared" si="0"/>
        <v>20.493020281766793</v>
      </c>
      <c r="G8" s="41">
        <f t="shared" si="2"/>
        <v>1927082.72</v>
      </c>
      <c r="H8" s="41">
        <f t="shared" si="2"/>
        <v>1497020.22</v>
      </c>
      <c r="I8" s="42">
        <f t="shared" si="1"/>
        <v>77.683236140480787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0"/>
      <c r="BK8" s="50"/>
      <c r="AKH8" s="52"/>
    </row>
    <row r="9" spans="1:970" s="30" customFormat="1" ht="21.75" customHeight="1" x14ac:dyDescent="0.25">
      <c r="A9" s="25" t="s">
        <v>14</v>
      </c>
      <c r="B9" s="25"/>
      <c r="C9" s="26">
        <f>C10+C11</f>
        <v>40178158</v>
      </c>
      <c r="D9" s="26">
        <f>D10+D11</f>
        <v>9405961.4900000002</v>
      </c>
      <c r="E9" s="26">
        <f>E10+E11</f>
        <v>30772196.509999998</v>
      </c>
      <c r="F9" s="26">
        <f t="shared" si="0"/>
        <v>23.410633931998575</v>
      </c>
      <c r="G9" s="26">
        <f>G10+G11</f>
        <v>9622298</v>
      </c>
      <c r="H9" s="26">
        <f>H10+H11</f>
        <v>9405961.4900000002</v>
      </c>
      <c r="I9" s="27">
        <f t="shared" si="1"/>
        <v>97.751716793639105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AKH9" s="31"/>
    </row>
    <row r="10" spans="1:970" s="37" customFormat="1" ht="21.75" customHeight="1" x14ac:dyDescent="0.25">
      <c r="A10" s="32" t="s">
        <v>15</v>
      </c>
      <c r="B10" s="32"/>
      <c r="C10" s="33">
        <f>C49</f>
        <v>40178158</v>
      </c>
      <c r="D10" s="33">
        <f>D49</f>
        <v>9405961.4900000002</v>
      </c>
      <c r="E10" s="33">
        <f>E49</f>
        <v>30772196.509999998</v>
      </c>
      <c r="F10" s="33">
        <f t="shared" si="0"/>
        <v>23.410633931998575</v>
      </c>
      <c r="G10" s="33">
        <f>G49</f>
        <v>9622298</v>
      </c>
      <c r="H10" s="33">
        <f>H49</f>
        <v>9405961.4900000002</v>
      </c>
      <c r="I10" s="34">
        <f t="shared" si="1"/>
        <v>97.751716793639105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AKH10" s="38"/>
    </row>
    <row r="11" spans="1:970" s="51" customFormat="1" ht="21.75" customHeight="1" x14ac:dyDescent="0.25">
      <c r="A11" s="53" t="s">
        <v>12</v>
      </c>
      <c r="B11" s="53"/>
      <c r="C11" s="48">
        <f>C60</f>
        <v>0</v>
      </c>
      <c r="D11" s="48">
        <f>D60</f>
        <v>0</v>
      </c>
      <c r="E11" s="41">
        <f>E60</f>
        <v>0</v>
      </c>
      <c r="F11" s="54" t="e">
        <f t="shared" si="0"/>
        <v>#DIV/0!</v>
      </c>
      <c r="G11" s="41">
        <f>G60</f>
        <v>0</v>
      </c>
      <c r="H11" s="41">
        <f>H60</f>
        <v>0</v>
      </c>
      <c r="I11" s="42" t="e">
        <f t="shared" si="1"/>
        <v>#DIV/0!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50"/>
      <c r="BK11" s="50"/>
      <c r="AKH11" s="52"/>
    </row>
    <row r="12" spans="1:970" s="51" customFormat="1" ht="82.5" customHeight="1" x14ac:dyDescent="0.25">
      <c r="A12" s="55" t="s">
        <v>16</v>
      </c>
      <c r="B12" s="53"/>
      <c r="C12" s="48">
        <f>C247</f>
        <v>0</v>
      </c>
      <c r="D12" s="48">
        <f>D247</f>
        <v>0</v>
      </c>
      <c r="E12" s="41">
        <f t="shared" ref="E12:E13" si="3">E61</f>
        <v>30772196.509999998</v>
      </c>
      <c r="F12" s="54" t="e">
        <f t="shared" si="0"/>
        <v>#DIV/0!</v>
      </c>
      <c r="G12" s="48">
        <f>G247</f>
        <v>0</v>
      </c>
      <c r="H12" s="48">
        <f>H247</f>
        <v>0</v>
      </c>
      <c r="I12" s="42" t="e">
        <f t="shared" si="1"/>
        <v>#DIV/0!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50"/>
      <c r="BK12" s="50"/>
      <c r="AKH12" s="52"/>
    </row>
    <row r="13" spans="1:970" s="51" customFormat="1" ht="54.75" customHeight="1" x14ac:dyDescent="0.25">
      <c r="A13" s="55" t="s">
        <v>17</v>
      </c>
      <c r="B13" s="53"/>
      <c r="C13" s="48">
        <f>C250</f>
        <v>0</v>
      </c>
      <c r="D13" s="48">
        <f>D250</f>
        <v>0</v>
      </c>
      <c r="E13" s="41">
        <f t="shared" si="3"/>
        <v>0</v>
      </c>
      <c r="F13" s="54" t="e">
        <f t="shared" si="0"/>
        <v>#DIV/0!</v>
      </c>
      <c r="G13" s="41"/>
      <c r="H13" s="41"/>
      <c r="I13" s="42" t="e">
        <f t="shared" si="1"/>
        <v>#DIV/0!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50"/>
      <c r="BK13" s="50"/>
      <c r="AKH13" s="52"/>
    </row>
    <row r="14" spans="1:970" s="58" customFormat="1" ht="24.75" customHeight="1" x14ac:dyDescent="0.25">
      <c r="A14" s="25" t="s">
        <v>18</v>
      </c>
      <c r="B14" s="25"/>
      <c r="C14" s="26">
        <f>C15+C16</f>
        <v>6957724</v>
      </c>
      <c r="D14" s="26">
        <f>D15+D16</f>
        <v>863180.01</v>
      </c>
      <c r="E14" s="26">
        <f>E15+E16</f>
        <v>6094543.9899999993</v>
      </c>
      <c r="F14" s="26">
        <f t="shared" si="0"/>
        <v>12.406068564950262</v>
      </c>
      <c r="G14" s="26">
        <f>G15+G16</f>
        <v>2166334</v>
      </c>
      <c r="H14" s="26">
        <f>H15+H16</f>
        <v>863180.01</v>
      </c>
      <c r="I14" s="27">
        <f t="shared" si="1"/>
        <v>39.845195154579123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</row>
    <row r="15" spans="1:970" s="60" customFormat="1" ht="22.5" customHeight="1" x14ac:dyDescent="0.25">
      <c r="A15" s="32" t="s">
        <v>19</v>
      </c>
      <c r="B15" s="32"/>
      <c r="C15" s="33">
        <f t="shared" ref="C15:H15" si="4">C178</f>
        <v>6867224</v>
      </c>
      <c r="D15" s="33">
        <f t="shared" si="4"/>
        <v>863180.01</v>
      </c>
      <c r="E15" s="33">
        <f t="shared" si="4"/>
        <v>6004043.9899999993</v>
      </c>
      <c r="F15" s="33">
        <f t="shared" si="0"/>
        <v>12.569562460755613</v>
      </c>
      <c r="G15" s="33">
        <f t="shared" si="4"/>
        <v>2166334</v>
      </c>
      <c r="H15" s="33">
        <f t="shared" si="4"/>
        <v>863180.01</v>
      </c>
      <c r="I15" s="34">
        <f t="shared" si="1"/>
        <v>39.845195154579123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</row>
    <row r="16" spans="1:970" s="51" customFormat="1" ht="30" customHeight="1" x14ac:dyDescent="0.25">
      <c r="A16" s="61" t="s">
        <v>12</v>
      </c>
      <c r="B16" s="61"/>
      <c r="C16" s="41">
        <f>C257</f>
        <v>90500</v>
      </c>
      <c r="D16" s="41">
        <f t="shared" ref="D16:I16" si="5">D257</f>
        <v>0</v>
      </c>
      <c r="E16" s="41">
        <f t="shared" si="5"/>
        <v>90500</v>
      </c>
      <c r="F16" s="54">
        <f t="shared" si="0"/>
        <v>0</v>
      </c>
      <c r="G16" s="41">
        <f t="shared" si="5"/>
        <v>0</v>
      </c>
      <c r="H16" s="41">
        <f>H257</f>
        <v>0</v>
      </c>
      <c r="I16" s="41" t="e">
        <f t="shared" si="5"/>
        <v>#DIV/0!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50"/>
      <c r="BK16" s="50"/>
      <c r="AKH16" s="52"/>
    </row>
    <row r="17" spans="1:970" s="51" customFormat="1" ht="30" customHeight="1" x14ac:dyDescent="0.25">
      <c r="A17" s="495" t="s">
        <v>20</v>
      </c>
      <c r="B17" s="496" t="str">
        <f>'[1]Свод школы '!B17:F17</f>
        <v>2024 год</v>
      </c>
      <c r="C17" s="496"/>
      <c r="D17" s="496"/>
      <c r="E17" s="496"/>
      <c r="F17" s="496"/>
      <c r="G17" s="496" t="s">
        <v>21</v>
      </c>
      <c r="H17" s="496"/>
      <c r="I17" s="496"/>
      <c r="J17" s="63"/>
      <c r="K17" s="63"/>
      <c r="L17" s="63"/>
      <c r="M17" s="63"/>
      <c r="N17" s="63"/>
      <c r="O17" s="63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50"/>
      <c r="BK17" s="50"/>
      <c r="AKH17" s="52"/>
    </row>
    <row r="18" spans="1:970" s="51" customFormat="1" ht="64.5" customHeight="1" x14ac:dyDescent="0.25">
      <c r="A18" s="495"/>
      <c r="B18" s="64" t="s">
        <v>3</v>
      </c>
      <c r="C18" s="65" t="s">
        <v>22</v>
      </c>
      <c r="D18" s="65" t="s">
        <v>23</v>
      </c>
      <c r="E18" s="65" t="s">
        <v>6</v>
      </c>
      <c r="F18" s="65" t="s">
        <v>24</v>
      </c>
      <c r="G18" s="65" t="s">
        <v>8</v>
      </c>
      <c r="H18" s="65" t="s">
        <v>23</v>
      </c>
      <c r="I18" s="64" t="s">
        <v>9</v>
      </c>
      <c r="J18" s="66"/>
      <c r="K18" s="66"/>
      <c r="L18" s="66"/>
      <c r="M18" s="66"/>
      <c r="N18" s="66"/>
      <c r="O18" s="6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50"/>
      <c r="BK18" s="50"/>
      <c r="AKH18" s="52"/>
    </row>
    <row r="19" spans="1:970" s="73" customFormat="1" ht="53.25" customHeight="1" x14ac:dyDescent="0.25">
      <c r="A19" s="67" t="s">
        <v>25</v>
      </c>
      <c r="B19" s="68"/>
      <c r="C19" s="69">
        <f>C20+C21</f>
        <v>38422033</v>
      </c>
      <c r="D19" s="69">
        <f>D20+D21</f>
        <v>9400961.4900000002</v>
      </c>
      <c r="E19" s="69">
        <f>E20+E21</f>
        <v>29021071.509999998</v>
      </c>
      <c r="F19" s="69">
        <f t="shared" ref="F19:F25" si="6">E19/D19*100</f>
        <v>308.7032272270269</v>
      </c>
      <c r="G19" s="69">
        <f>G20+G21</f>
        <v>9452298</v>
      </c>
      <c r="H19" s="69">
        <f>H20+H21</f>
        <v>9400961.4900000002</v>
      </c>
      <c r="I19" s="70">
        <f t="shared" ref="I19:I60" si="7">H19/G19*100</f>
        <v>99.456888578840832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2"/>
      <c r="BK19" s="72"/>
    </row>
    <row r="20" spans="1:970" s="80" customFormat="1" ht="30" customHeight="1" x14ac:dyDescent="0.25">
      <c r="A20" s="74" t="s">
        <v>26</v>
      </c>
      <c r="B20" s="75">
        <v>211</v>
      </c>
      <c r="C20" s="76">
        <v>29510010</v>
      </c>
      <c r="D20" s="77">
        <f>H20</f>
        <v>7231054.0700000003</v>
      </c>
      <c r="E20" s="77">
        <f>C20-D20</f>
        <v>22278955.93</v>
      </c>
      <c r="F20" s="77">
        <f>D20/C20*100</f>
        <v>24.50373303838257</v>
      </c>
      <c r="G20" s="76">
        <v>7259829</v>
      </c>
      <c r="H20" s="77">
        <f>7194334.15+36719.92</f>
        <v>7231054.0700000003</v>
      </c>
      <c r="I20" s="78">
        <f>H20/G20*100</f>
        <v>99.603641766217905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79"/>
      <c r="BK20" s="79"/>
      <c r="AKH20" s="81"/>
    </row>
    <row r="21" spans="1:970" s="80" customFormat="1" ht="30" customHeight="1" x14ac:dyDescent="0.25">
      <c r="A21" s="74" t="s">
        <v>27</v>
      </c>
      <c r="B21" s="75">
        <v>213</v>
      </c>
      <c r="C21" s="76">
        <v>8912023</v>
      </c>
      <c r="D21" s="77">
        <f>H21</f>
        <v>2169907.42</v>
      </c>
      <c r="E21" s="77">
        <f>C21-D21</f>
        <v>6742115.5800000001</v>
      </c>
      <c r="F21" s="77">
        <f>D21/C21*100</f>
        <v>24.348090439174136</v>
      </c>
      <c r="G21" s="76">
        <v>2192469</v>
      </c>
      <c r="H21" s="77">
        <f>2169907.42</f>
        <v>2169907.42</v>
      </c>
      <c r="I21" s="78">
        <f>H21/G21*100</f>
        <v>98.970951014586745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79"/>
      <c r="BK21" s="79"/>
      <c r="AKH21" s="81"/>
    </row>
    <row r="22" spans="1:970" s="87" customFormat="1" ht="18.75" x14ac:dyDescent="0.3">
      <c r="A22" s="82" t="s">
        <v>28</v>
      </c>
      <c r="B22" s="83"/>
      <c r="C22" s="84">
        <f>C23+C25+C27+C29+C33+C38</f>
        <v>1756125</v>
      </c>
      <c r="D22" s="84">
        <f>D23+D25+D27+D29+D33+D38</f>
        <v>5000</v>
      </c>
      <c r="E22" s="84">
        <f>E23+E25+E27+E29+E33+E38</f>
        <v>1751125</v>
      </c>
      <c r="F22" s="84">
        <f t="shared" si="6"/>
        <v>35022.5</v>
      </c>
      <c r="G22" s="84">
        <f>G23+G25+G27+G29+G33+G38</f>
        <v>170000</v>
      </c>
      <c r="H22" s="84">
        <f>H23+H25+H27+H29+H33+H38</f>
        <v>5000</v>
      </c>
      <c r="I22" s="85">
        <f t="shared" si="7"/>
        <v>2.9411764705882351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</row>
    <row r="23" spans="1:970" s="92" customFormat="1" ht="37.5" x14ac:dyDescent="0.3">
      <c r="A23" s="88" t="s">
        <v>29</v>
      </c>
      <c r="B23" s="68"/>
      <c r="C23" s="89">
        <f>C24</f>
        <v>0</v>
      </c>
      <c r="D23" s="89">
        <f>D24</f>
        <v>0</v>
      </c>
      <c r="E23" s="89">
        <f>E24</f>
        <v>0</v>
      </c>
      <c r="F23" s="89" t="e">
        <f t="shared" si="6"/>
        <v>#DIV/0!</v>
      </c>
      <c r="G23" s="89">
        <f>G24</f>
        <v>0</v>
      </c>
      <c r="H23" s="89">
        <f>H24</f>
        <v>0</v>
      </c>
      <c r="I23" s="90" t="e">
        <f t="shared" si="7"/>
        <v>#DIV/0!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</row>
    <row r="24" spans="1:970" s="95" customFormat="1" ht="64.5" customHeight="1" x14ac:dyDescent="0.25">
      <c r="A24" s="74" t="s">
        <v>30</v>
      </c>
      <c r="B24" s="93">
        <v>2120003</v>
      </c>
      <c r="C24" s="76">
        <v>0</v>
      </c>
      <c r="D24" s="77">
        <f>H24</f>
        <v>0</v>
      </c>
      <c r="E24" s="77">
        <f>C24-D24</f>
        <v>0</v>
      </c>
      <c r="F24" s="77" t="e">
        <f>D24/C24*100</f>
        <v>#DIV/0!</v>
      </c>
      <c r="G24" s="77"/>
      <c r="H24" s="77"/>
      <c r="I24" s="78" t="e">
        <f t="shared" si="7"/>
        <v>#DIV/0!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4"/>
      <c r="BK24" s="94"/>
    </row>
    <row r="25" spans="1:970" s="100" customFormat="1" ht="64.5" customHeight="1" x14ac:dyDescent="0.25">
      <c r="A25" s="96" t="s">
        <v>31</v>
      </c>
      <c r="B25" s="68"/>
      <c r="C25" s="97">
        <f>C26</f>
        <v>0</v>
      </c>
      <c r="D25" s="97">
        <f>D26</f>
        <v>0</v>
      </c>
      <c r="E25" s="97">
        <f>E26</f>
        <v>0</v>
      </c>
      <c r="F25" s="97" t="e">
        <f t="shared" si="6"/>
        <v>#DIV/0!</v>
      </c>
      <c r="G25" s="97">
        <f>G26</f>
        <v>0</v>
      </c>
      <c r="H25" s="97">
        <f>H26</f>
        <v>0</v>
      </c>
      <c r="I25" s="98" t="e">
        <f t="shared" si="7"/>
        <v>#DIV/0!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</row>
    <row r="26" spans="1:970" s="95" customFormat="1" ht="33.75" customHeight="1" x14ac:dyDescent="0.25">
      <c r="A26" s="101" t="s">
        <v>32</v>
      </c>
      <c r="B26" s="93">
        <v>2210007</v>
      </c>
      <c r="C26" s="76"/>
      <c r="D26" s="77">
        <f>H26</f>
        <v>0</v>
      </c>
      <c r="E26" s="77">
        <f>C26-D26</f>
        <v>0</v>
      </c>
      <c r="F26" s="77" t="e">
        <f>D26/C26*100</f>
        <v>#DIV/0!</v>
      </c>
      <c r="G26" s="77"/>
      <c r="H26" s="77"/>
      <c r="I26" s="78" t="e">
        <f>H26/G26*100</f>
        <v>#DIV/0!</v>
      </c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4"/>
      <c r="BK26" s="94"/>
    </row>
    <row r="27" spans="1:970" s="104" customFormat="1" ht="18.75" x14ac:dyDescent="0.25">
      <c r="A27" s="102" t="s">
        <v>33</v>
      </c>
      <c r="B27" s="68">
        <v>225</v>
      </c>
      <c r="C27" s="97">
        <f>C28</f>
        <v>50000</v>
      </c>
      <c r="D27" s="97">
        <f>D28</f>
        <v>5000</v>
      </c>
      <c r="E27" s="97">
        <f>E28</f>
        <v>45000</v>
      </c>
      <c r="F27" s="97">
        <f t="shared" ref="F27:F33" si="8">E27/D27*100</f>
        <v>900</v>
      </c>
      <c r="G27" s="97">
        <f>G28</f>
        <v>50000</v>
      </c>
      <c r="H27" s="97">
        <f>H28</f>
        <v>5000</v>
      </c>
      <c r="I27" s="98">
        <f t="shared" si="7"/>
        <v>10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</row>
    <row r="28" spans="1:970" s="109" customFormat="1" ht="18.75" x14ac:dyDescent="0.25">
      <c r="A28" s="105" t="s">
        <v>34</v>
      </c>
      <c r="B28" s="106">
        <v>2250063</v>
      </c>
      <c r="C28" s="76">
        <v>50000</v>
      </c>
      <c r="D28" s="77">
        <f>H28</f>
        <v>5000</v>
      </c>
      <c r="E28" s="77">
        <f>C28-D28</f>
        <v>45000</v>
      </c>
      <c r="F28" s="77">
        <f>D28/C28*100</f>
        <v>10</v>
      </c>
      <c r="G28" s="77">
        <v>50000</v>
      </c>
      <c r="H28" s="77">
        <v>5000</v>
      </c>
      <c r="I28" s="78">
        <f>H28/G28*100</f>
        <v>10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8"/>
      <c r="BK28" s="108"/>
    </row>
    <row r="29" spans="1:970" s="104" customFormat="1" ht="18.75" x14ac:dyDescent="0.25">
      <c r="A29" s="102" t="s">
        <v>35</v>
      </c>
      <c r="B29" s="68">
        <v>226</v>
      </c>
      <c r="C29" s="97">
        <f>SUM(C30:C32)</f>
        <v>121500</v>
      </c>
      <c r="D29" s="97">
        <f>SUM(D30:D32)</f>
        <v>0</v>
      </c>
      <c r="E29" s="97">
        <f>SUM(E30:E32)</f>
        <v>121500</v>
      </c>
      <c r="F29" s="97" t="e">
        <f t="shared" si="8"/>
        <v>#DIV/0!</v>
      </c>
      <c r="G29" s="97">
        <f>SUM(G30:G32)</f>
        <v>120000</v>
      </c>
      <c r="H29" s="97">
        <f>SUM(H30:H32)</f>
        <v>0</v>
      </c>
      <c r="I29" s="98">
        <f t="shared" si="7"/>
        <v>0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</row>
    <row r="30" spans="1:970" s="112" customFormat="1" ht="24.75" customHeight="1" x14ac:dyDescent="0.25">
      <c r="A30" s="110" t="s">
        <v>36</v>
      </c>
      <c r="B30" s="106">
        <v>2260034</v>
      </c>
      <c r="C30" s="76"/>
      <c r="D30" s="77">
        <f>H30</f>
        <v>0</v>
      </c>
      <c r="E30" s="77">
        <f>C30-D30</f>
        <v>0</v>
      </c>
      <c r="F30" s="77" t="e">
        <f>D30/C30*100</f>
        <v>#DIV/0!</v>
      </c>
      <c r="G30" s="77"/>
      <c r="H30" s="77"/>
      <c r="I30" s="78" t="e">
        <f>H30/G30*100</f>
        <v>#DIV/0!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11"/>
      <c r="BK30" s="111"/>
    </row>
    <row r="31" spans="1:970" s="112" customFormat="1" ht="36.75" customHeight="1" x14ac:dyDescent="0.25">
      <c r="A31" s="113" t="s">
        <v>37</v>
      </c>
      <c r="B31" s="106">
        <v>2260035</v>
      </c>
      <c r="C31" s="76">
        <v>121500</v>
      </c>
      <c r="D31" s="77">
        <f t="shared" ref="D31:D32" si="9">H31</f>
        <v>0</v>
      </c>
      <c r="E31" s="77">
        <f>C31-D31</f>
        <v>121500</v>
      </c>
      <c r="F31" s="77">
        <f>D31/C31*100</f>
        <v>0</v>
      </c>
      <c r="G31" s="77">
        <v>120000</v>
      </c>
      <c r="H31" s="77"/>
      <c r="I31" s="78">
        <f>H31/G31*100</f>
        <v>0</v>
      </c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11"/>
      <c r="BK31" s="111"/>
    </row>
    <row r="32" spans="1:970" s="109" customFormat="1" ht="41.25" customHeight="1" x14ac:dyDescent="0.25">
      <c r="A32" s="105" t="s">
        <v>38</v>
      </c>
      <c r="B32" s="106">
        <v>2260055</v>
      </c>
      <c r="C32" s="76"/>
      <c r="D32" s="77">
        <f t="shared" si="9"/>
        <v>0</v>
      </c>
      <c r="E32" s="77">
        <f>C32-D32</f>
        <v>0</v>
      </c>
      <c r="F32" s="77" t="e">
        <f>D32/C32*100</f>
        <v>#DIV/0!</v>
      </c>
      <c r="G32" s="77"/>
      <c r="H32" s="77"/>
      <c r="I32" s="78" t="e">
        <f>H32/G32*100</f>
        <v>#DIV/0!</v>
      </c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8"/>
      <c r="BK32" s="108"/>
    </row>
    <row r="33" spans="1:63" s="104" customFormat="1" ht="18.75" x14ac:dyDescent="0.25">
      <c r="A33" s="102" t="s">
        <v>39</v>
      </c>
      <c r="B33" s="68">
        <v>310</v>
      </c>
      <c r="C33" s="97">
        <f>SUM(C34:C37)</f>
        <v>1432125</v>
      </c>
      <c r="D33" s="97">
        <f>SUM(D34:D37)</f>
        <v>0</v>
      </c>
      <c r="E33" s="97">
        <f>SUM(E34:E37)</f>
        <v>1432125</v>
      </c>
      <c r="F33" s="97" t="e">
        <f t="shared" si="8"/>
        <v>#DIV/0!</v>
      </c>
      <c r="G33" s="97">
        <f>SUM(G34:G37)</f>
        <v>0</v>
      </c>
      <c r="H33" s="97">
        <f>SUM(H34:H37)</f>
        <v>0</v>
      </c>
      <c r="I33" s="98" t="e">
        <f t="shared" si="7"/>
        <v>#DIV/0!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</row>
    <row r="34" spans="1:63" s="109" customFormat="1" ht="18.75" x14ac:dyDescent="0.25">
      <c r="A34" s="114" t="s">
        <v>40</v>
      </c>
      <c r="B34" s="93">
        <v>3100032</v>
      </c>
      <c r="C34" s="76"/>
      <c r="D34" s="77">
        <f>H34</f>
        <v>0</v>
      </c>
      <c r="E34" s="77">
        <f>C34-D34</f>
        <v>0</v>
      </c>
      <c r="F34" s="77" t="e">
        <f t="shared" ref="F34:F59" si="10">D34/C34*100</f>
        <v>#DIV/0!</v>
      </c>
      <c r="G34" s="77"/>
      <c r="H34" s="77"/>
      <c r="I34" s="78" t="e">
        <f t="shared" si="7"/>
        <v>#DIV/0!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8"/>
      <c r="BK34" s="108"/>
    </row>
    <row r="35" spans="1:63" s="117" customFormat="1" ht="18.75" x14ac:dyDescent="0.25">
      <c r="A35" s="114" t="s">
        <v>41</v>
      </c>
      <c r="B35" s="93">
        <v>3100033</v>
      </c>
      <c r="C35" s="76"/>
      <c r="D35" s="77">
        <f t="shared" ref="D35:D37" si="11">H35</f>
        <v>0</v>
      </c>
      <c r="E35" s="77">
        <f>C35-D35</f>
        <v>0</v>
      </c>
      <c r="F35" s="77" t="e">
        <f t="shared" si="10"/>
        <v>#DIV/0!</v>
      </c>
      <c r="G35" s="77"/>
      <c r="H35" s="77"/>
      <c r="I35" s="78" t="e">
        <f t="shared" si="7"/>
        <v>#DIV/0!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6"/>
      <c r="BK35" s="116"/>
    </row>
    <row r="36" spans="1:63" s="109" customFormat="1" ht="31.5" x14ac:dyDescent="0.25">
      <c r="A36" s="118" t="s">
        <v>42</v>
      </c>
      <c r="B36" s="93">
        <v>3100034</v>
      </c>
      <c r="C36" s="76">
        <v>1232125</v>
      </c>
      <c r="D36" s="77">
        <f t="shared" si="11"/>
        <v>0</v>
      </c>
      <c r="E36" s="77">
        <f>C36-D36</f>
        <v>1232125</v>
      </c>
      <c r="F36" s="77">
        <f t="shared" si="10"/>
        <v>0</v>
      </c>
      <c r="G36" s="77"/>
      <c r="H36" s="77"/>
      <c r="I36" s="78" t="e">
        <f t="shared" si="7"/>
        <v>#DIV/0!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8"/>
      <c r="BK36" s="108"/>
    </row>
    <row r="37" spans="1:63" s="109" customFormat="1" ht="18.75" x14ac:dyDescent="0.25">
      <c r="A37" s="114" t="s">
        <v>43</v>
      </c>
      <c r="B37" s="93">
        <v>3100035</v>
      </c>
      <c r="C37" s="76">
        <v>200000</v>
      </c>
      <c r="D37" s="77">
        <f t="shared" si="11"/>
        <v>0</v>
      </c>
      <c r="E37" s="77">
        <f>C37-D37</f>
        <v>200000</v>
      </c>
      <c r="F37" s="77">
        <f t="shared" si="10"/>
        <v>0</v>
      </c>
      <c r="G37" s="77"/>
      <c r="H37" s="77"/>
      <c r="I37" s="78" t="e">
        <f t="shared" si="7"/>
        <v>#DIV/0!</v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8"/>
      <c r="BK37" s="108"/>
    </row>
    <row r="38" spans="1:63" s="125" customFormat="1" ht="18.75" x14ac:dyDescent="0.25">
      <c r="A38" s="119" t="s">
        <v>44</v>
      </c>
      <c r="B38" s="120">
        <v>340</v>
      </c>
      <c r="C38" s="121">
        <f>C39+C46</f>
        <v>152500</v>
      </c>
      <c r="D38" s="121">
        <f>D39+D46</f>
        <v>0</v>
      </c>
      <c r="E38" s="121">
        <f>E39+E46</f>
        <v>152500</v>
      </c>
      <c r="F38" s="122">
        <f t="shared" si="10"/>
        <v>0</v>
      </c>
      <c r="G38" s="121">
        <f>G39+G46</f>
        <v>0</v>
      </c>
      <c r="H38" s="121">
        <f>H39+H46</f>
        <v>0</v>
      </c>
      <c r="I38" s="123" t="e">
        <f t="shared" si="7"/>
        <v>#DIV/0!</v>
      </c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</row>
    <row r="39" spans="1:63" s="104" customFormat="1" ht="18.75" x14ac:dyDescent="0.25">
      <c r="A39" s="102"/>
      <c r="B39" s="68">
        <v>346</v>
      </c>
      <c r="C39" s="97">
        <f>SUM(C40:C45)</f>
        <v>107000</v>
      </c>
      <c r="D39" s="97">
        <f>SUM(D40:D45)</f>
        <v>0</v>
      </c>
      <c r="E39" s="97">
        <f>SUM(E40:E45)</f>
        <v>107000</v>
      </c>
      <c r="F39" s="126">
        <f t="shared" si="10"/>
        <v>0</v>
      </c>
      <c r="G39" s="97">
        <f>SUM(G40:G45)</f>
        <v>0</v>
      </c>
      <c r="H39" s="97">
        <f>SUM(H40:H45)</f>
        <v>0</v>
      </c>
      <c r="I39" s="98" t="e">
        <f t="shared" si="7"/>
        <v>#DIV/0!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</row>
    <row r="40" spans="1:63" s="117" customFormat="1" ht="50.25" customHeight="1" x14ac:dyDescent="0.25">
      <c r="A40" s="118" t="s">
        <v>45</v>
      </c>
      <c r="B40" s="93">
        <v>3460017</v>
      </c>
      <c r="C40" s="76">
        <v>67000</v>
      </c>
      <c r="D40" s="77">
        <f>H40</f>
        <v>0</v>
      </c>
      <c r="E40" s="77">
        <f t="shared" ref="E40:E45" si="12">C40-D40</f>
        <v>67000</v>
      </c>
      <c r="F40" s="77">
        <f t="shared" si="10"/>
        <v>0</v>
      </c>
      <c r="G40" s="77"/>
      <c r="H40" s="77"/>
      <c r="I40" s="78" t="e">
        <f t="shared" si="7"/>
        <v>#DIV/0!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6"/>
      <c r="BK40" s="116"/>
    </row>
    <row r="41" spans="1:63" s="117" customFormat="1" ht="52.5" customHeight="1" x14ac:dyDescent="0.25">
      <c r="A41" s="118" t="s">
        <v>46</v>
      </c>
      <c r="B41" s="93">
        <v>3460018</v>
      </c>
      <c r="C41" s="76"/>
      <c r="D41" s="77">
        <f>H41</f>
        <v>0</v>
      </c>
      <c r="E41" s="77">
        <f t="shared" si="12"/>
        <v>0</v>
      </c>
      <c r="F41" s="77" t="e">
        <f t="shared" si="10"/>
        <v>#DIV/0!</v>
      </c>
      <c r="G41" s="77"/>
      <c r="H41" s="77"/>
      <c r="I41" s="78" t="e">
        <f t="shared" si="7"/>
        <v>#DIV/0!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6"/>
      <c r="BK41" s="116"/>
    </row>
    <row r="42" spans="1:63" s="117" customFormat="1" ht="60.75" customHeight="1" x14ac:dyDescent="0.25">
      <c r="A42" s="118" t="s">
        <v>47</v>
      </c>
      <c r="B42" s="93">
        <v>3460019</v>
      </c>
      <c r="C42" s="76"/>
      <c r="D42" s="77">
        <f>H42</f>
        <v>0</v>
      </c>
      <c r="E42" s="77">
        <f t="shared" si="12"/>
        <v>0</v>
      </c>
      <c r="F42" s="77" t="e">
        <f t="shared" si="10"/>
        <v>#DIV/0!</v>
      </c>
      <c r="G42" s="77"/>
      <c r="H42" s="77"/>
      <c r="I42" s="78" t="e">
        <f t="shared" si="7"/>
        <v>#DIV/0!</v>
      </c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6"/>
      <c r="BK42" s="116"/>
    </row>
    <row r="43" spans="1:63" s="109" customFormat="1" ht="18.75" x14ac:dyDescent="0.25">
      <c r="A43" s="127" t="s">
        <v>48</v>
      </c>
      <c r="B43" s="93">
        <v>3460020</v>
      </c>
      <c r="C43" s="76"/>
      <c r="D43" s="77">
        <f>H43</f>
        <v>0</v>
      </c>
      <c r="E43" s="77">
        <f t="shared" si="12"/>
        <v>0</v>
      </c>
      <c r="F43" s="77" t="e">
        <f t="shared" si="10"/>
        <v>#DIV/0!</v>
      </c>
      <c r="G43" s="77"/>
      <c r="H43" s="77"/>
      <c r="I43" s="78" t="e">
        <f t="shared" si="7"/>
        <v>#DIV/0!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8"/>
      <c r="BK43" s="108"/>
    </row>
    <row r="44" spans="1:63" s="109" customFormat="1" ht="18.75" x14ac:dyDescent="0.25">
      <c r="A44" s="118" t="s">
        <v>49</v>
      </c>
      <c r="B44" s="93">
        <v>3460021</v>
      </c>
      <c r="C44" s="76"/>
      <c r="D44" s="77">
        <f>H44</f>
        <v>0</v>
      </c>
      <c r="E44" s="77">
        <f t="shared" si="12"/>
        <v>0</v>
      </c>
      <c r="F44" s="77" t="e">
        <f t="shared" si="10"/>
        <v>#DIV/0!</v>
      </c>
      <c r="G44" s="77"/>
      <c r="H44" s="77"/>
      <c r="I44" s="78" t="e">
        <f t="shared" si="7"/>
        <v>#DIV/0!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8"/>
      <c r="BK44" s="108"/>
    </row>
    <row r="45" spans="1:63" s="109" customFormat="1" ht="18.75" x14ac:dyDescent="0.25">
      <c r="A45" s="127" t="s">
        <v>50</v>
      </c>
      <c r="B45" s="93">
        <v>3460041</v>
      </c>
      <c r="C45" s="76">
        <v>40000</v>
      </c>
      <c r="D45" s="77"/>
      <c r="E45" s="77">
        <f t="shared" si="12"/>
        <v>40000</v>
      </c>
      <c r="F45" s="77">
        <f t="shared" si="10"/>
        <v>0</v>
      </c>
      <c r="G45" s="77"/>
      <c r="H45" s="77"/>
      <c r="I45" s="78" t="e">
        <f t="shared" si="7"/>
        <v>#DIV/0!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8"/>
      <c r="BK45" s="108"/>
    </row>
    <row r="46" spans="1:63" s="104" customFormat="1" ht="18.75" x14ac:dyDescent="0.25">
      <c r="A46" s="96"/>
      <c r="B46" s="68">
        <v>349</v>
      </c>
      <c r="C46" s="97">
        <f>SUM(C47:C48)</f>
        <v>45500</v>
      </c>
      <c r="D46" s="97">
        <f>SUM(D47:D48)</f>
        <v>0</v>
      </c>
      <c r="E46" s="97">
        <f>SUM(E47:E48)</f>
        <v>45500</v>
      </c>
      <c r="F46" s="126">
        <f t="shared" si="10"/>
        <v>0</v>
      </c>
      <c r="G46" s="97">
        <f>SUM(G47:G48)</f>
        <v>0</v>
      </c>
      <c r="H46" s="97">
        <f>SUM(H47:H48)</f>
        <v>0</v>
      </c>
      <c r="I46" s="98" t="e">
        <f t="shared" si="7"/>
        <v>#DIV/0!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</row>
    <row r="47" spans="1:63" s="117" customFormat="1" ht="39" customHeight="1" x14ac:dyDescent="0.25">
      <c r="A47" s="128" t="s">
        <v>51</v>
      </c>
      <c r="B47" s="93">
        <v>3490000</v>
      </c>
      <c r="C47" s="76">
        <v>40500</v>
      </c>
      <c r="D47" s="77">
        <f>H47</f>
        <v>0</v>
      </c>
      <c r="E47" s="77">
        <f>C47-D47</f>
        <v>40500</v>
      </c>
      <c r="F47" s="77">
        <f>D47/C47*100</f>
        <v>0</v>
      </c>
      <c r="G47" s="77"/>
      <c r="H47" s="77"/>
      <c r="I47" s="78" t="e">
        <f t="shared" si="7"/>
        <v>#DIV/0!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6"/>
      <c r="BK47" s="116"/>
    </row>
    <row r="48" spans="1:63" s="117" customFormat="1" ht="36" customHeight="1" x14ac:dyDescent="0.25">
      <c r="A48" s="114" t="s">
        <v>52</v>
      </c>
      <c r="B48" s="93">
        <v>3490004</v>
      </c>
      <c r="C48" s="76">
        <v>5000</v>
      </c>
      <c r="D48" s="77">
        <f>H48</f>
        <v>0</v>
      </c>
      <c r="E48" s="77">
        <f>C48-D48</f>
        <v>5000</v>
      </c>
      <c r="F48" s="77">
        <f>D48/C48*100</f>
        <v>0</v>
      </c>
      <c r="G48" s="77"/>
      <c r="H48" s="77"/>
      <c r="I48" s="78" t="e">
        <f t="shared" si="7"/>
        <v>#DIV/0!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6"/>
      <c r="BK48" s="116"/>
    </row>
    <row r="49" spans="1:970" s="135" customFormat="1" ht="165" customHeight="1" x14ac:dyDescent="0.25">
      <c r="A49" s="129" t="s">
        <v>53</v>
      </c>
      <c r="B49" s="130" t="s">
        <v>54</v>
      </c>
      <c r="C49" s="131">
        <f>C22+C19</f>
        <v>40178158</v>
      </c>
      <c r="D49" s="131">
        <f>D22+D19</f>
        <v>9405961.4900000002</v>
      </c>
      <c r="E49" s="131">
        <f>E22+E19</f>
        <v>30772196.509999998</v>
      </c>
      <c r="F49" s="131">
        <f>D49/C49*100</f>
        <v>23.410633931998575</v>
      </c>
      <c r="G49" s="131">
        <f>G22+G19</f>
        <v>9622298</v>
      </c>
      <c r="H49" s="131">
        <f>H22+H19</f>
        <v>9405961.4900000002</v>
      </c>
      <c r="I49" s="132">
        <f t="shared" si="7"/>
        <v>97.751716793639105</v>
      </c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4"/>
      <c r="BK49" s="134"/>
    </row>
    <row r="50" spans="1:970" s="125" customFormat="1" ht="111" customHeight="1" x14ac:dyDescent="0.25">
      <c r="A50" s="136" t="s">
        <v>55</v>
      </c>
      <c r="B50" s="83" t="s">
        <v>56</v>
      </c>
      <c r="C50" s="137"/>
      <c r="D50" s="138">
        <f>H50</f>
        <v>0</v>
      </c>
      <c r="E50" s="138">
        <f>C50-D50</f>
        <v>0</v>
      </c>
      <c r="F50" s="138" t="e">
        <f t="shared" si="10"/>
        <v>#DIV/0!</v>
      </c>
      <c r="G50" s="138"/>
      <c r="H50" s="138"/>
      <c r="I50" s="139" t="e">
        <f t="shared" si="7"/>
        <v>#DIV/0!</v>
      </c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24"/>
      <c r="BK50" s="124"/>
    </row>
    <row r="51" spans="1:970" s="125" customFormat="1" ht="61.5" customHeight="1" x14ac:dyDescent="0.25">
      <c r="A51" s="136" t="s">
        <v>57</v>
      </c>
      <c r="B51" s="83" t="s">
        <v>58</v>
      </c>
      <c r="C51" s="137">
        <f>C52+C53</f>
        <v>0</v>
      </c>
      <c r="D51" s="138">
        <f>D52+D53</f>
        <v>0</v>
      </c>
      <c r="E51" s="138">
        <f>E52+E53</f>
        <v>0</v>
      </c>
      <c r="F51" s="138" t="e">
        <f t="shared" si="10"/>
        <v>#DIV/0!</v>
      </c>
      <c r="G51" s="138">
        <f>G52+G53</f>
        <v>0</v>
      </c>
      <c r="H51" s="138">
        <f>H52+H53</f>
        <v>0</v>
      </c>
      <c r="I51" s="139" t="e">
        <f>H51/G51*100</f>
        <v>#DIV/0!</v>
      </c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24"/>
      <c r="BK51" s="124"/>
    </row>
    <row r="52" spans="1:970" s="117" customFormat="1" ht="36" customHeight="1" x14ac:dyDescent="0.25">
      <c r="A52" s="140" t="s">
        <v>59</v>
      </c>
      <c r="B52" s="93">
        <v>2260061</v>
      </c>
      <c r="C52" s="76"/>
      <c r="D52" s="77">
        <f>H52</f>
        <v>0</v>
      </c>
      <c r="E52" s="77">
        <f>C52-D52</f>
        <v>0</v>
      </c>
      <c r="F52" s="77" t="e">
        <f t="shared" si="10"/>
        <v>#DIV/0!</v>
      </c>
      <c r="G52" s="77"/>
      <c r="H52" s="77"/>
      <c r="I52" s="78" t="e">
        <f t="shared" si="7"/>
        <v>#DIV/0!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6"/>
      <c r="BK52" s="116"/>
    </row>
    <row r="53" spans="1:970" s="117" customFormat="1" ht="36" customHeight="1" x14ac:dyDescent="0.25">
      <c r="A53" s="140" t="s">
        <v>60</v>
      </c>
      <c r="B53" s="93">
        <v>3420000</v>
      </c>
      <c r="C53" s="76"/>
      <c r="D53" s="77">
        <f>H53</f>
        <v>0</v>
      </c>
      <c r="E53" s="77">
        <f>C53-D53</f>
        <v>0</v>
      </c>
      <c r="F53" s="77" t="e">
        <f t="shared" si="10"/>
        <v>#DIV/0!</v>
      </c>
      <c r="G53" s="77"/>
      <c r="H53" s="77"/>
      <c r="I53" s="78" t="e">
        <f t="shared" si="7"/>
        <v>#DIV/0!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6"/>
      <c r="BK53" s="116"/>
    </row>
    <row r="54" spans="1:970" s="117" customFormat="1" ht="76.5" customHeight="1" x14ac:dyDescent="0.25">
      <c r="A54" s="136" t="s">
        <v>61</v>
      </c>
      <c r="B54" s="141" t="s">
        <v>62</v>
      </c>
      <c r="C54" s="142">
        <f>C55</f>
        <v>0</v>
      </c>
      <c r="D54" s="142">
        <f>D55</f>
        <v>0</v>
      </c>
      <c r="E54" s="142">
        <f>E55</f>
        <v>0</v>
      </c>
      <c r="F54" s="138" t="e">
        <f t="shared" si="10"/>
        <v>#DIV/0!</v>
      </c>
      <c r="G54" s="142">
        <f>G55</f>
        <v>0</v>
      </c>
      <c r="H54" s="142">
        <f>H55</f>
        <v>0</v>
      </c>
      <c r="I54" s="139" t="e">
        <f>H54/G54*100</f>
        <v>#DIV/0!</v>
      </c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6"/>
      <c r="BK54" s="116"/>
    </row>
    <row r="55" spans="1:970" s="117" customFormat="1" ht="36" customHeight="1" x14ac:dyDescent="0.25">
      <c r="A55" s="143" t="s">
        <v>63</v>
      </c>
      <c r="B55" s="144"/>
      <c r="C55" s="145">
        <f>SUM(C56)</f>
        <v>0</v>
      </c>
      <c r="D55" s="145">
        <f t="shared" ref="D55:E55" si="13">SUM(D56)</f>
        <v>0</v>
      </c>
      <c r="E55" s="145">
        <f t="shared" si="13"/>
        <v>0</v>
      </c>
      <c r="F55" s="146" t="e">
        <f>D55/C55*100</f>
        <v>#DIV/0!</v>
      </c>
      <c r="G55" s="145">
        <f>SUM(G56)</f>
        <v>0</v>
      </c>
      <c r="H55" s="145">
        <f>SUM(H56)</f>
        <v>0</v>
      </c>
      <c r="I55" s="147" t="e">
        <f t="shared" si="7"/>
        <v>#DIV/0!</v>
      </c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6"/>
      <c r="BK55" s="116"/>
    </row>
    <row r="56" spans="1:970" s="117" customFormat="1" ht="36" customHeight="1" x14ac:dyDescent="0.25">
      <c r="A56" s="140" t="s">
        <v>64</v>
      </c>
      <c r="B56" s="93">
        <v>2260382</v>
      </c>
      <c r="C56" s="148"/>
      <c r="D56" s="77"/>
      <c r="E56" s="77"/>
      <c r="F56" s="77" t="e">
        <f t="shared" si="10"/>
        <v>#DIV/0!</v>
      </c>
      <c r="G56" s="77"/>
      <c r="H56" s="77"/>
      <c r="I56" s="78" t="e">
        <f t="shared" si="7"/>
        <v>#DIV/0!</v>
      </c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6"/>
      <c r="BK56" s="116"/>
    </row>
    <row r="57" spans="1:970" s="117" customFormat="1" ht="81.75" customHeight="1" x14ac:dyDescent="0.25">
      <c r="A57" s="136" t="s">
        <v>65</v>
      </c>
      <c r="B57" s="149" t="s">
        <v>66</v>
      </c>
      <c r="C57" s="142">
        <f>C58</f>
        <v>0</v>
      </c>
      <c r="D57" s="142">
        <f>D58</f>
        <v>0</v>
      </c>
      <c r="E57" s="142">
        <f>E58</f>
        <v>0</v>
      </c>
      <c r="F57" s="138" t="e">
        <f t="shared" si="10"/>
        <v>#DIV/0!</v>
      </c>
      <c r="G57" s="142">
        <f>G58</f>
        <v>0</v>
      </c>
      <c r="H57" s="142">
        <f>H58</f>
        <v>0</v>
      </c>
      <c r="I57" s="139" t="e">
        <f>H57/G57*100</f>
        <v>#DIV/0!</v>
      </c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6"/>
      <c r="BK57" s="116"/>
    </row>
    <row r="58" spans="1:970" s="117" customFormat="1" ht="36" customHeight="1" x14ac:dyDescent="0.25">
      <c r="A58" s="150" t="s">
        <v>67</v>
      </c>
      <c r="B58" s="151"/>
      <c r="C58" s="145">
        <f>SUM(C59)</f>
        <v>0</v>
      </c>
      <c r="D58" s="145">
        <f>SUM(D59)</f>
        <v>0</v>
      </c>
      <c r="E58" s="145">
        <f t="shared" ref="E58" si="14">SUM(E59)</f>
        <v>0</v>
      </c>
      <c r="F58" s="146" t="e">
        <f>D58/C58*100</f>
        <v>#DIV/0!</v>
      </c>
      <c r="G58" s="146"/>
      <c r="H58" s="146"/>
      <c r="I58" s="147" t="e">
        <f t="shared" si="7"/>
        <v>#DIV/0!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6"/>
      <c r="BK58" s="116"/>
    </row>
    <row r="59" spans="1:970" s="117" customFormat="1" ht="50.25" customHeight="1" x14ac:dyDescent="0.25">
      <c r="A59" s="140" t="s">
        <v>64</v>
      </c>
      <c r="B59" s="93">
        <v>2260382</v>
      </c>
      <c r="C59" s="148"/>
      <c r="D59" s="77"/>
      <c r="E59" s="77"/>
      <c r="F59" s="77" t="e">
        <f t="shared" si="10"/>
        <v>#DIV/0!</v>
      </c>
      <c r="G59" s="77"/>
      <c r="H59" s="77"/>
      <c r="I59" s="78" t="e">
        <f t="shared" si="7"/>
        <v>#DIV/0!</v>
      </c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6"/>
      <c r="BK59" s="116"/>
    </row>
    <row r="60" spans="1:970" s="158" customFormat="1" ht="36" customHeight="1" x14ac:dyDescent="0.25">
      <c r="A60" s="152" t="s">
        <v>68</v>
      </c>
      <c r="B60" s="153">
        <v>612</v>
      </c>
      <c r="C60" s="154">
        <f>C50+C51+C54+C57</f>
        <v>0</v>
      </c>
      <c r="D60" s="154">
        <f>D50+D51</f>
        <v>0</v>
      </c>
      <c r="E60" s="154">
        <f>E50+E51</f>
        <v>0</v>
      </c>
      <c r="F60" s="155" t="e">
        <f>D60/C60*100</f>
        <v>#DIV/0!</v>
      </c>
      <c r="G60" s="154">
        <f>G50+G51</f>
        <v>0</v>
      </c>
      <c r="H60" s="154">
        <f>H50+H51</f>
        <v>0</v>
      </c>
      <c r="I60" s="156" t="e">
        <f t="shared" si="7"/>
        <v>#DIV/0!</v>
      </c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57"/>
      <c r="BK60" s="157"/>
    </row>
    <row r="61" spans="1:970" s="158" customFormat="1" ht="36" customHeight="1" x14ac:dyDescent="0.25">
      <c r="A61" s="159" t="s">
        <v>69</v>
      </c>
      <c r="B61" s="160" t="s">
        <v>70</v>
      </c>
      <c r="C61" s="161">
        <f>C60+C49</f>
        <v>40178158</v>
      </c>
      <c r="D61" s="161">
        <f>D60+D49</f>
        <v>9405961.4900000002</v>
      </c>
      <c r="E61" s="161">
        <f>E60+E49</f>
        <v>30772196.509999998</v>
      </c>
      <c r="F61" s="162">
        <f>D61/C61*100</f>
        <v>23.410633931998575</v>
      </c>
      <c r="G61" s="161">
        <f>G60+G49</f>
        <v>9622298</v>
      </c>
      <c r="H61" s="161">
        <f>H60+H49</f>
        <v>9405961.4900000002</v>
      </c>
      <c r="I61" s="163">
        <f>H61/G61*100</f>
        <v>97.751716793639105</v>
      </c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57"/>
      <c r="BK61" s="157"/>
    </row>
    <row r="62" spans="1:970" s="51" customFormat="1" ht="30" customHeight="1" x14ac:dyDescent="0.25">
      <c r="A62" s="495" t="s">
        <v>71</v>
      </c>
      <c r="B62" s="496" t="str">
        <f>'[1]Свод школы '!B62:F62</f>
        <v>2024 год</v>
      </c>
      <c r="C62" s="496"/>
      <c r="D62" s="496"/>
      <c r="E62" s="496"/>
      <c r="F62" s="496"/>
      <c r="G62" s="496" t="s">
        <v>21</v>
      </c>
      <c r="H62" s="496"/>
      <c r="I62" s="496"/>
      <c r="J62" s="63"/>
      <c r="K62" s="63"/>
      <c r="L62" s="63"/>
      <c r="M62" s="63"/>
      <c r="N62" s="63"/>
      <c r="O62" s="63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50"/>
      <c r="BK62" s="50"/>
      <c r="AKH62" s="52"/>
    </row>
    <row r="63" spans="1:970" s="51" customFormat="1" ht="64.5" customHeight="1" x14ac:dyDescent="0.25">
      <c r="A63" s="495"/>
      <c r="B63" s="64" t="s">
        <v>3</v>
      </c>
      <c r="C63" s="65" t="s">
        <v>22</v>
      </c>
      <c r="D63" s="65" t="s">
        <v>23</v>
      </c>
      <c r="E63" s="65" t="s">
        <v>6</v>
      </c>
      <c r="F63" s="65" t="s">
        <v>24</v>
      </c>
      <c r="G63" s="65" t="s">
        <v>8</v>
      </c>
      <c r="H63" s="65" t="s">
        <v>23</v>
      </c>
      <c r="I63" s="64" t="s">
        <v>9</v>
      </c>
      <c r="J63" s="66"/>
      <c r="K63" s="66"/>
      <c r="L63" s="66"/>
      <c r="M63" s="66"/>
      <c r="N63" s="66"/>
      <c r="O63" s="66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50"/>
      <c r="BK63" s="50"/>
      <c r="AKH63" s="52"/>
    </row>
    <row r="64" spans="1:970" s="125" customFormat="1" ht="74.25" customHeight="1" x14ac:dyDescent="0.25">
      <c r="A64" s="164" t="s">
        <v>72</v>
      </c>
      <c r="B64" s="83" t="s">
        <v>73</v>
      </c>
      <c r="C64" s="165">
        <f>C65+C66</f>
        <v>4480459</v>
      </c>
      <c r="D64" s="165">
        <f>D65+D66</f>
        <v>833512.67999999993</v>
      </c>
      <c r="E64" s="165">
        <f>E65+E66</f>
        <v>3646946.3200000003</v>
      </c>
      <c r="F64" s="137">
        <f>D64/C64*100</f>
        <v>18.603287743510204</v>
      </c>
      <c r="G64" s="165">
        <f>G65+G66</f>
        <v>1219202</v>
      </c>
      <c r="H64" s="165">
        <f>H65+H66</f>
        <v>833512.67999999993</v>
      </c>
      <c r="I64" s="166">
        <f>H64/G64*100</f>
        <v>68.365429190568904</v>
      </c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24"/>
      <c r="BK64" s="124"/>
    </row>
    <row r="65" spans="1:970" s="117" customFormat="1" ht="43.5" customHeight="1" x14ac:dyDescent="0.25">
      <c r="A65" s="140" t="s">
        <v>59</v>
      </c>
      <c r="B65" s="93">
        <v>2260061</v>
      </c>
      <c r="C65" s="167">
        <v>4480459</v>
      </c>
      <c r="D65" s="168">
        <f>H65</f>
        <v>833512.67999999993</v>
      </c>
      <c r="E65" s="168">
        <f>C65-D65</f>
        <v>3646946.3200000003</v>
      </c>
      <c r="F65" s="76">
        <f>D65/C65*100</f>
        <v>18.603287743510204</v>
      </c>
      <c r="G65" s="168">
        <v>1219202</v>
      </c>
      <c r="H65" s="168">
        <v>833512.67999999993</v>
      </c>
      <c r="I65" s="169">
        <f t="shared" ref="I65:I73" si="15">H65/G65*100</f>
        <v>68.365429190568904</v>
      </c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6"/>
      <c r="BK65" s="116"/>
    </row>
    <row r="66" spans="1:970" s="117" customFormat="1" ht="43.5" customHeight="1" x14ac:dyDescent="0.25">
      <c r="A66" s="140" t="s">
        <v>60</v>
      </c>
      <c r="B66" s="93">
        <v>3420000</v>
      </c>
      <c r="C66" s="167"/>
      <c r="D66" s="168">
        <f>H66</f>
        <v>0</v>
      </c>
      <c r="E66" s="168">
        <f>C66-D66</f>
        <v>0</v>
      </c>
      <c r="F66" s="76" t="e">
        <f t="shared" ref="F66:F73" si="16">D66/C66*100</f>
        <v>#DIV/0!</v>
      </c>
      <c r="G66" s="168"/>
      <c r="H66" s="168"/>
      <c r="I66" s="169" t="e">
        <f t="shared" si="15"/>
        <v>#DIV/0!</v>
      </c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6"/>
      <c r="BK66" s="116"/>
    </row>
    <row r="67" spans="1:970" s="125" customFormat="1" ht="93.75" customHeight="1" x14ac:dyDescent="0.25">
      <c r="A67" s="164" t="s">
        <v>74</v>
      </c>
      <c r="B67" s="83" t="s">
        <v>75</v>
      </c>
      <c r="C67" s="165">
        <f>C68+C69</f>
        <v>2577960</v>
      </c>
      <c r="D67" s="165">
        <f>D68+D69</f>
        <v>610360.56000000006</v>
      </c>
      <c r="E67" s="165">
        <f>E68+E69</f>
        <v>1967599.44</v>
      </c>
      <c r="F67" s="137">
        <f t="shared" si="16"/>
        <v>23.676106689009917</v>
      </c>
      <c r="G67" s="165">
        <f>G68+G69</f>
        <v>644490</v>
      </c>
      <c r="H67" s="165">
        <f>H68+H69</f>
        <v>610360.56000000006</v>
      </c>
      <c r="I67" s="166">
        <f t="shared" si="15"/>
        <v>94.704426756039666</v>
      </c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24"/>
      <c r="BK67" s="124"/>
    </row>
    <row r="68" spans="1:970" s="117" customFormat="1" ht="43.5" customHeight="1" x14ac:dyDescent="0.25">
      <c r="A68" s="140" t="s">
        <v>76</v>
      </c>
      <c r="B68" s="93" t="s">
        <v>77</v>
      </c>
      <c r="C68" s="167">
        <v>1980000</v>
      </c>
      <c r="D68" s="168">
        <f>H68</f>
        <v>468900.91000000003</v>
      </c>
      <c r="E68" s="168">
        <f>C68-D68</f>
        <v>1511099.0899999999</v>
      </c>
      <c r="F68" s="76">
        <f t="shared" si="16"/>
        <v>23.681864141414145</v>
      </c>
      <c r="G68" s="167">
        <v>495000</v>
      </c>
      <c r="H68" s="168">
        <v>468900.91000000003</v>
      </c>
      <c r="I68" s="169">
        <f t="shared" si="15"/>
        <v>94.727456565656581</v>
      </c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6"/>
      <c r="BK68" s="116"/>
    </row>
    <row r="69" spans="1:970" s="117" customFormat="1" ht="53.25" customHeight="1" x14ac:dyDescent="0.25">
      <c r="A69" s="140" t="s">
        <v>78</v>
      </c>
      <c r="B69" s="93" t="s">
        <v>79</v>
      </c>
      <c r="C69" s="167">
        <v>597960</v>
      </c>
      <c r="D69" s="168">
        <f>H69</f>
        <v>141459.65</v>
      </c>
      <c r="E69" s="168">
        <f>C69-D69</f>
        <v>456500.35</v>
      </c>
      <c r="F69" s="76">
        <f t="shared" si="16"/>
        <v>23.657042277075387</v>
      </c>
      <c r="G69" s="167">
        <v>149490</v>
      </c>
      <c r="H69" s="168">
        <v>141459.65</v>
      </c>
      <c r="I69" s="169">
        <f t="shared" si="15"/>
        <v>94.628169108301549</v>
      </c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6"/>
      <c r="BK69" s="116"/>
    </row>
    <row r="70" spans="1:970" s="125" customFormat="1" ht="93.75" customHeight="1" x14ac:dyDescent="0.25">
      <c r="A70" s="164" t="s">
        <v>80</v>
      </c>
      <c r="B70" s="83" t="s">
        <v>81</v>
      </c>
      <c r="C70" s="165">
        <f>C71+C72</f>
        <v>246605.83</v>
      </c>
      <c r="D70" s="165">
        <f>D71+D72</f>
        <v>53146.979999999996</v>
      </c>
      <c r="E70" s="165">
        <f>E71+E72</f>
        <v>193458.84999999998</v>
      </c>
      <c r="F70" s="137">
        <f t="shared" si="16"/>
        <v>21.551388302539319</v>
      </c>
      <c r="G70" s="165">
        <f>G71+G72</f>
        <v>63390.720000000001</v>
      </c>
      <c r="H70" s="165">
        <f>H71+H72</f>
        <v>53146.979999999996</v>
      </c>
      <c r="I70" s="166">
        <f t="shared" si="15"/>
        <v>83.840316058880532</v>
      </c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24"/>
      <c r="BK70" s="124"/>
    </row>
    <row r="71" spans="1:970" s="117" customFormat="1" ht="43.5" customHeight="1" x14ac:dyDescent="0.25">
      <c r="A71" s="140" t="s">
        <v>82</v>
      </c>
      <c r="B71" s="93" t="s">
        <v>77</v>
      </c>
      <c r="C71" s="167">
        <v>189405.36</v>
      </c>
      <c r="D71" s="168">
        <f>H71</f>
        <v>40819.5</v>
      </c>
      <c r="E71" s="168">
        <f>C71-D71</f>
        <v>148585.85999999999</v>
      </c>
      <c r="F71" s="76">
        <f t="shared" si="16"/>
        <v>21.55139643355394</v>
      </c>
      <c r="G71" s="167">
        <f>16229.06+16229.06+16229.06</f>
        <v>48687.18</v>
      </c>
      <c r="H71" s="168">
        <v>40819.5</v>
      </c>
      <c r="I71" s="169">
        <f t="shared" si="15"/>
        <v>83.840345651565769</v>
      </c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6"/>
      <c r="BK71" s="116"/>
    </row>
    <row r="72" spans="1:970" s="117" customFormat="1" ht="53.25" customHeight="1" x14ac:dyDescent="0.25">
      <c r="A72" s="140" t="s">
        <v>78</v>
      </c>
      <c r="B72" s="93" t="s">
        <v>79</v>
      </c>
      <c r="C72" s="167">
        <v>57200.47</v>
      </c>
      <c r="D72" s="168">
        <f>H72</f>
        <v>12327.48</v>
      </c>
      <c r="E72" s="168">
        <f>C72-D72</f>
        <v>44872.990000000005</v>
      </c>
      <c r="F72" s="76">
        <f t="shared" si="16"/>
        <v>21.551361378673985</v>
      </c>
      <c r="G72" s="167">
        <f>4901.18+4901.18+4901.18</f>
        <v>14703.54</v>
      </c>
      <c r="H72" s="168">
        <v>12327.48</v>
      </c>
      <c r="I72" s="169">
        <f t="shared" si="15"/>
        <v>83.840218069934167</v>
      </c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6"/>
      <c r="BK72" s="116"/>
    </row>
    <row r="73" spans="1:970" s="158" customFormat="1" ht="36" customHeight="1" x14ac:dyDescent="0.25">
      <c r="A73" s="159" t="s">
        <v>83</v>
      </c>
      <c r="B73" s="160">
        <v>612</v>
      </c>
      <c r="C73" s="161">
        <f>C64+C67+C70</f>
        <v>7305024.8300000001</v>
      </c>
      <c r="D73" s="161">
        <f>D64+D67+D70</f>
        <v>1497020.22</v>
      </c>
      <c r="E73" s="161">
        <f>E64+E67+E70</f>
        <v>5808004.6099999994</v>
      </c>
      <c r="F73" s="162">
        <f t="shared" si="16"/>
        <v>20.493020281766793</v>
      </c>
      <c r="G73" s="161">
        <f>G64+G67+G70</f>
        <v>1927082.72</v>
      </c>
      <c r="H73" s="161">
        <f>H64+H67+H70</f>
        <v>1497020.22</v>
      </c>
      <c r="I73" s="163">
        <f t="shared" si="15"/>
        <v>77.683236140480787</v>
      </c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57"/>
      <c r="BK73" s="157"/>
    </row>
    <row r="74" spans="1:970" s="51" customFormat="1" ht="30" customHeight="1" x14ac:dyDescent="0.25">
      <c r="A74" s="495" t="s">
        <v>84</v>
      </c>
      <c r="B74" s="496" t="s">
        <v>85</v>
      </c>
      <c r="C74" s="496"/>
      <c r="D74" s="496"/>
      <c r="E74" s="496"/>
      <c r="F74" s="496"/>
      <c r="G74" s="496" t="s">
        <v>21</v>
      </c>
      <c r="H74" s="496"/>
      <c r="I74" s="496"/>
      <c r="J74" s="63"/>
      <c r="K74" s="63"/>
      <c r="L74" s="63"/>
      <c r="M74" s="63"/>
      <c r="N74" s="63"/>
      <c r="O74" s="63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50"/>
      <c r="BK74" s="50"/>
      <c r="AKH74" s="52"/>
    </row>
    <row r="75" spans="1:970" s="51" customFormat="1" ht="64.5" customHeight="1" x14ac:dyDescent="0.25">
      <c r="A75" s="495"/>
      <c r="B75" s="64" t="s">
        <v>3</v>
      </c>
      <c r="C75" s="65" t="s">
        <v>22</v>
      </c>
      <c r="D75" s="65" t="s">
        <v>23</v>
      </c>
      <c r="E75" s="65" t="s">
        <v>6</v>
      </c>
      <c r="F75" s="65" t="s">
        <v>24</v>
      </c>
      <c r="G75" s="65" t="s">
        <v>8</v>
      </c>
      <c r="H75" s="65" t="s">
        <v>23</v>
      </c>
      <c r="I75" s="64" t="s">
        <v>9</v>
      </c>
      <c r="J75" s="66"/>
      <c r="K75" s="66"/>
      <c r="L75" s="66"/>
      <c r="M75" s="66"/>
      <c r="N75" s="66"/>
      <c r="O75" s="66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50"/>
      <c r="BK75" s="50"/>
      <c r="AKH75" s="52"/>
    </row>
    <row r="76" spans="1:970" s="176" customFormat="1" ht="24" customHeight="1" x14ac:dyDescent="0.25">
      <c r="A76" s="170" t="s">
        <v>86</v>
      </c>
      <c r="B76" s="171" t="s">
        <v>87</v>
      </c>
      <c r="C76" s="172">
        <f>C79+C84+C86+C87+C94+C106+C118+C119+C78</f>
        <v>5895158</v>
      </c>
      <c r="D76" s="172">
        <f>D79+D84+D86+D87+D94+D106+D118+D119+D78</f>
        <v>680731.04</v>
      </c>
      <c r="E76" s="172">
        <f>E79+E84+E86+E87+E94+E106+E118+E119+E78</f>
        <v>5214426.96</v>
      </c>
      <c r="F76" s="145">
        <f>D76/C76*100</f>
        <v>11.547290844452347</v>
      </c>
      <c r="G76" s="172">
        <f>G79+G84+G86+G87+G94+G106+G118+G119+G78</f>
        <v>1902928</v>
      </c>
      <c r="H76" s="172">
        <f>H79+H84+H86+H87+H94+H106+H118+H119+H78</f>
        <v>680731.04</v>
      </c>
      <c r="I76" s="172">
        <f t="shared" ref="I76:I144" si="17">H76/G76*100</f>
        <v>35.772821672706485</v>
      </c>
      <c r="J76" s="173"/>
      <c r="K76" s="173"/>
      <c r="L76" s="173"/>
      <c r="M76" s="173"/>
      <c r="N76" s="173"/>
      <c r="O76" s="173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75"/>
      <c r="BK76" s="175"/>
    </row>
    <row r="77" spans="1:970" s="176" customFormat="1" ht="31.5" customHeight="1" x14ac:dyDescent="0.25">
      <c r="A77" s="177" t="s">
        <v>29</v>
      </c>
      <c r="B77" s="178"/>
      <c r="C77" s="179">
        <f>C78</f>
        <v>0</v>
      </c>
      <c r="D77" s="179">
        <f>D78</f>
        <v>0</v>
      </c>
      <c r="E77" s="179">
        <f>E78</f>
        <v>0</v>
      </c>
      <c r="F77" s="97" t="e">
        <f>D77/C77*100</f>
        <v>#DIV/0!</v>
      </c>
      <c r="G77" s="179">
        <f>G78</f>
        <v>0</v>
      </c>
      <c r="H77" s="179">
        <f>H78</f>
        <v>0</v>
      </c>
      <c r="I77" s="179" t="e">
        <f t="shared" si="17"/>
        <v>#DIV/0!</v>
      </c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75"/>
      <c r="BK77" s="175"/>
    </row>
    <row r="78" spans="1:970" s="188" customFormat="1" ht="52.5" customHeight="1" x14ac:dyDescent="0.3">
      <c r="A78" s="181" t="s">
        <v>88</v>
      </c>
      <c r="B78" s="182" t="s">
        <v>89</v>
      </c>
      <c r="C78" s="183"/>
      <c r="D78" s="184">
        <f>H78</f>
        <v>0</v>
      </c>
      <c r="E78" s="184">
        <f>C78-D78</f>
        <v>0</v>
      </c>
      <c r="F78" s="76" t="e">
        <f>D78/C78*100</f>
        <v>#DIV/0!</v>
      </c>
      <c r="G78" s="184"/>
      <c r="H78" s="184"/>
      <c r="I78" s="185" t="e">
        <f t="shared" si="17"/>
        <v>#DIV/0!</v>
      </c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AKH78" s="189"/>
    </row>
    <row r="79" spans="1:970" s="192" customFormat="1" ht="24" customHeight="1" x14ac:dyDescent="0.25">
      <c r="A79" s="177" t="s">
        <v>31</v>
      </c>
      <c r="B79" s="190" t="s">
        <v>90</v>
      </c>
      <c r="C79" s="179">
        <f>SUM(C80:C82)</f>
        <v>20785</v>
      </c>
      <c r="D79" s="179">
        <f>SUM(D80:D82)</f>
        <v>1493.48</v>
      </c>
      <c r="E79" s="179">
        <f>SUM(E80:E82)</f>
        <v>19291.52</v>
      </c>
      <c r="F79" s="97">
        <f t="shared" ref="F79:F148" si="18">D79/C79*100</f>
        <v>7.1853740678373832</v>
      </c>
      <c r="G79" s="179">
        <f>SUM(G80:G82)</f>
        <v>4329</v>
      </c>
      <c r="H79" s="179">
        <f>SUM(H80:H82)</f>
        <v>1493.48</v>
      </c>
      <c r="I79" s="179">
        <f t="shared" si="17"/>
        <v>34.499422499422501</v>
      </c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</row>
    <row r="80" spans="1:970" s="195" customFormat="1" ht="37.5" customHeight="1" x14ac:dyDescent="0.3">
      <c r="A80" s="181" t="s">
        <v>91</v>
      </c>
      <c r="B80" s="182" t="s">
        <v>92</v>
      </c>
      <c r="C80" s="193"/>
      <c r="D80" s="184">
        <f>H80</f>
        <v>0</v>
      </c>
      <c r="E80" s="184">
        <f>C80-D80</f>
        <v>0</v>
      </c>
      <c r="F80" s="76" t="e">
        <f t="shared" si="18"/>
        <v>#DIV/0!</v>
      </c>
      <c r="G80" s="184">
        <v>0</v>
      </c>
      <c r="H80" s="184"/>
      <c r="I80" s="185" t="e">
        <f t="shared" si="17"/>
        <v>#DIV/0!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</row>
    <row r="81" spans="1:970" s="202" customFormat="1" ht="32.25" x14ac:dyDescent="0.3">
      <c r="A81" s="181" t="s">
        <v>93</v>
      </c>
      <c r="B81" s="196">
        <v>2210004</v>
      </c>
      <c r="C81" s="197">
        <v>5200</v>
      </c>
      <c r="D81" s="198">
        <f>H81</f>
        <v>0</v>
      </c>
      <c r="E81" s="198">
        <f>C81-D81</f>
        <v>5200</v>
      </c>
      <c r="F81" s="76">
        <f>D81/C81*100</f>
        <v>0</v>
      </c>
      <c r="G81" s="198">
        <v>0</v>
      </c>
      <c r="H81" s="198"/>
      <c r="I81" s="198" t="e">
        <f t="shared" si="17"/>
        <v>#DIV/0!</v>
      </c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200"/>
      <c r="AD81" s="200"/>
      <c r="AE81" s="200"/>
      <c r="AF81" s="200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</row>
    <row r="82" spans="1:970" s="202" customFormat="1" ht="22.5" customHeight="1" x14ac:dyDescent="0.3">
      <c r="A82" s="181" t="s">
        <v>94</v>
      </c>
      <c r="B82" s="196">
        <v>2210005</v>
      </c>
      <c r="C82" s="197">
        <f>39585-24000</f>
        <v>15585</v>
      </c>
      <c r="D82" s="198">
        <f>H82</f>
        <v>1493.48</v>
      </c>
      <c r="E82" s="198">
        <f>C82-D82</f>
        <v>14091.52</v>
      </c>
      <c r="F82" s="76">
        <f>D82/C82*100</f>
        <v>9.5828039781841508</v>
      </c>
      <c r="G82" s="198">
        <v>4329</v>
      </c>
      <c r="H82" s="198">
        <v>1493.48</v>
      </c>
      <c r="I82" s="198">
        <f t="shared" si="17"/>
        <v>34.499422499422501</v>
      </c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200"/>
      <c r="AD82" s="200"/>
      <c r="AE82" s="200"/>
      <c r="AF82" s="200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</row>
    <row r="83" spans="1:970" s="202" customFormat="1" ht="22.5" customHeight="1" x14ac:dyDescent="0.3">
      <c r="A83" s="203" t="s">
        <v>95</v>
      </c>
      <c r="B83" s="204">
        <v>222</v>
      </c>
      <c r="C83" s="205">
        <f>C84</f>
        <v>0</v>
      </c>
      <c r="D83" s="205">
        <f>D84</f>
        <v>0</v>
      </c>
      <c r="E83" s="205">
        <f>E84</f>
        <v>0</v>
      </c>
      <c r="F83" s="97" t="e">
        <f t="shared" si="18"/>
        <v>#DIV/0!</v>
      </c>
      <c r="G83" s="205">
        <f>G84</f>
        <v>0</v>
      </c>
      <c r="H83" s="205">
        <f>H84</f>
        <v>0</v>
      </c>
      <c r="I83" s="205" t="e">
        <f t="shared" si="17"/>
        <v>#DIV/0!</v>
      </c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0"/>
      <c r="AD83" s="200"/>
      <c r="AE83" s="200"/>
      <c r="AF83" s="200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</row>
    <row r="84" spans="1:970" s="209" customFormat="1" ht="18.75" customHeight="1" x14ac:dyDescent="0.3">
      <c r="A84" s="181" t="s">
        <v>96</v>
      </c>
      <c r="B84" s="196">
        <v>2220000</v>
      </c>
      <c r="C84" s="207"/>
      <c r="D84" s="198">
        <f>H84</f>
        <v>0</v>
      </c>
      <c r="E84" s="198">
        <f>C84-D84</f>
        <v>0</v>
      </c>
      <c r="F84" s="76" t="e">
        <f t="shared" si="18"/>
        <v>#DIV/0!</v>
      </c>
      <c r="G84" s="198"/>
      <c r="H84" s="198"/>
      <c r="I84" s="198" t="e">
        <f t="shared" si="17"/>
        <v>#DIV/0!</v>
      </c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200"/>
      <c r="AD84" s="200"/>
      <c r="AE84" s="200"/>
      <c r="AF84" s="200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8"/>
      <c r="BK84" s="208"/>
    </row>
    <row r="85" spans="1:970" s="209" customFormat="1" ht="18.75" customHeight="1" x14ac:dyDescent="0.3">
      <c r="A85" s="203" t="s">
        <v>97</v>
      </c>
      <c r="B85" s="204">
        <v>226</v>
      </c>
      <c r="C85" s="210">
        <f>C86</f>
        <v>43892</v>
      </c>
      <c r="D85" s="210">
        <f>D86</f>
        <v>6097.5</v>
      </c>
      <c r="E85" s="210">
        <f>E86</f>
        <v>37794.5</v>
      </c>
      <c r="F85" s="97">
        <f t="shared" si="18"/>
        <v>13.89205322154379</v>
      </c>
      <c r="G85" s="210">
        <f>G86</f>
        <v>0</v>
      </c>
      <c r="H85" s="210">
        <f>H86</f>
        <v>6097.5</v>
      </c>
      <c r="I85" s="210" t="e">
        <f t="shared" si="17"/>
        <v>#DIV/0!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00"/>
      <c r="AD85" s="200"/>
      <c r="AE85" s="200"/>
      <c r="AF85" s="200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8"/>
      <c r="BK85" s="208"/>
    </row>
    <row r="86" spans="1:970" s="217" customFormat="1" ht="23.25" customHeight="1" x14ac:dyDescent="0.3">
      <c r="A86" s="181" t="s">
        <v>98</v>
      </c>
      <c r="B86" s="212">
        <v>2260123</v>
      </c>
      <c r="C86" s="207">
        <v>43892</v>
      </c>
      <c r="D86" s="213">
        <f>H86</f>
        <v>6097.5</v>
      </c>
      <c r="E86" s="213">
        <f>C86-D86</f>
        <v>37794.5</v>
      </c>
      <c r="F86" s="76">
        <f t="shared" si="18"/>
        <v>13.89205322154379</v>
      </c>
      <c r="G86" s="213"/>
      <c r="H86" s="213">
        <v>6097.5</v>
      </c>
      <c r="I86" s="214" t="e">
        <f t="shared" si="17"/>
        <v>#DIV/0!</v>
      </c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4"/>
      <c r="AD86" s="4"/>
      <c r="AE86" s="4"/>
      <c r="AF86" s="4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216"/>
      <c r="BK86" s="216"/>
      <c r="AKH86" s="218"/>
    </row>
    <row r="87" spans="1:970" s="192" customFormat="1" ht="18.75" customHeight="1" x14ac:dyDescent="0.3">
      <c r="A87" s="219" t="s">
        <v>99</v>
      </c>
      <c r="B87" s="220">
        <v>223</v>
      </c>
      <c r="C87" s="221">
        <f>SUM(C90:C93)</f>
        <v>2035295</v>
      </c>
      <c r="D87" s="221">
        <f>SUM(D90:D93)</f>
        <v>48825.31</v>
      </c>
      <c r="E87" s="221">
        <f>SUM(E90:E93)</f>
        <v>1986469.69</v>
      </c>
      <c r="F87" s="97">
        <f t="shared" si="18"/>
        <v>2.3989303761862533</v>
      </c>
      <c r="G87" s="221">
        <f>SUM(G90:G93)</f>
        <v>801632</v>
      </c>
      <c r="H87" s="221">
        <f>SUM(H90:H93)</f>
        <v>48825.31</v>
      </c>
      <c r="I87" s="221">
        <f t="shared" si="17"/>
        <v>6.0907386431679376</v>
      </c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91"/>
      <c r="BK87" s="191"/>
    </row>
    <row r="88" spans="1:970" s="229" customFormat="1" ht="18.75" customHeight="1" x14ac:dyDescent="0.35">
      <c r="A88" s="223" t="s">
        <v>100</v>
      </c>
      <c r="B88" s="224" t="s">
        <v>101</v>
      </c>
      <c r="C88" s="225">
        <f>C91+C93</f>
        <v>269001</v>
      </c>
      <c r="D88" s="225">
        <f>D91+D93</f>
        <v>25949.800000000003</v>
      </c>
      <c r="E88" s="225">
        <f t="shared" ref="E88:E117" si="19">C88-D88</f>
        <v>243051.2</v>
      </c>
      <c r="F88" s="226">
        <f t="shared" si="18"/>
        <v>9.6467299378069242</v>
      </c>
      <c r="G88" s="225">
        <f>G91+G93</f>
        <v>66632</v>
      </c>
      <c r="H88" s="225">
        <f>H91+H93</f>
        <v>25949.800000000003</v>
      </c>
      <c r="I88" s="225">
        <f t="shared" si="17"/>
        <v>38.944951374714854</v>
      </c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</row>
    <row r="89" spans="1:970" s="229" customFormat="1" ht="18.75" customHeight="1" x14ac:dyDescent="0.35">
      <c r="A89" s="223" t="s">
        <v>102</v>
      </c>
      <c r="B89" s="224" t="s">
        <v>103</v>
      </c>
      <c r="C89" s="225">
        <f>C90+C92</f>
        <v>1766294</v>
      </c>
      <c r="D89" s="225">
        <f>D90+D92</f>
        <v>22875.51</v>
      </c>
      <c r="E89" s="225">
        <f t="shared" si="19"/>
        <v>1743418.49</v>
      </c>
      <c r="F89" s="226">
        <f t="shared" si="18"/>
        <v>1.2951133842950266</v>
      </c>
      <c r="G89" s="225">
        <f>G90+G92</f>
        <v>735000</v>
      </c>
      <c r="H89" s="225">
        <f>H90+H92</f>
        <v>22875.51</v>
      </c>
      <c r="I89" s="225">
        <f t="shared" si="17"/>
        <v>3.1123142857142856</v>
      </c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</row>
    <row r="90" spans="1:970" s="236" customFormat="1" ht="18.75" x14ac:dyDescent="0.3">
      <c r="A90" s="230" t="s">
        <v>104</v>
      </c>
      <c r="B90" s="231">
        <v>2413010</v>
      </c>
      <c r="C90" s="232">
        <v>1140281</v>
      </c>
      <c r="D90" s="213">
        <f>H90</f>
        <v>0</v>
      </c>
      <c r="E90" s="198">
        <f t="shared" si="19"/>
        <v>1140281</v>
      </c>
      <c r="F90" s="76">
        <f t="shared" si="18"/>
        <v>0</v>
      </c>
      <c r="G90" s="198">
        <v>555000</v>
      </c>
      <c r="H90" s="198">
        <v>0</v>
      </c>
      <c r="I90" s="198">
        <f t="shared" si="17"/>
        <v>0</v>
      </c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233"/>
      <c r="AD90" s="233"/>
      <c r="AE90" s="233"/>
      <c r="AF90" s="233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5"/>
      <c r="BK90" s="235"/>
    </row>
    <row r="91" spans="1:970" s="236" customFormat="1" ht="18.75" x14ac:dyDescent="0.3">
      <c r="A91" s="230" t="s">
        <v>105</v>
      </c>
      <c r="B91" s="231">
        <v>2413020</v>
      </c>
      <c r="C91" s="232">
        <v>202811</v>
      </c>
      <c r="D91" s="213">
        <f t="shared" ref="D91:D93" si="20">H91</f>
        <v>12110.28</v>
      </c>
      <c r="E91" s="198">
        <f t="shared" si="19"/>
        <v>190700.72</v>
      </c>
      <c r="F91" s="76">
        <f t="shared" si="18"/>
        <v>5.9712145790908782</v>
      </c>
      <c r="G91" s="198">
        <v>50000</v>
      </c>
      <c r="H91" s="198">
        <v>12110.28</v>
      </c>
      <c r="I91" s="198">
        <f t="shared" si="17"/>
        <v>24.220560000000003</v>
      </c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233"/>
      <c r="AD91" s="233"/>
      <c r="AE91" s="233"/>
      <c r="AF91" s="233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5"/>
      <c r="BK91" s="235"/>
    </row>
    <row r="92" spans="1:970" s="236" customFormat="1" ht="18.75" x14ac:dyDescent="0.3">
      <c r="A92" s="230" t="s">
        <v>106</v>
      </c>
      <c r="B92" s="231">
        <v>2413030</v>
      </c>
      <c r="C92" s="232">
        <v>626013</v>
      </c>
      <c r="D92" s="213">
        <f t="shared" si="20"/>
        <v>22875.51</v>
      </c>
      <c r="E92" s="198">
        <f t="shared" si="19"/>
        <v>603137.49</v>
      </c>
      <c r="F92" s="76">
        <f t="shared" si="18"/>
        <v>3.6541589391913583</v>
      </c>
      <c r="G92" s="198">
        <v>180000</v>
      </c>
      <c r="H92" s="198">
        <v>22875.51</v>
      </c>
      <c r="I92" s="198">
        <f t="shared" si="17"/>
        <v>12.708616666666666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233"/>
      <c r="AD92" s="233"/>
      <c r="AE92" s="233"/>
      <c r="AF92" s="233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5"/>
      <c r="BK92" s="235"/>
    </row>
    <row r="93" spans="1:970" s="240" customFormat="1" ht="18.75" x14ac:dyDescent="0.3">
      <c r="A93" s="237" t="s">
        <v>107</v>
      </c>
      <c r="B93" s="231">
        <v>2413050</v>
      </c>
      <c r="C93" s="232">
        <v>66190</v>
      </c>
      <c r="D93" s="213">
        <f t="shared" si="20"/>
        <v>13839.52</v>
      </c>
      <c r="E93" s="198">
        <f t="shared" si="19"/>
        <v>52350.479999999996</v>
      </c>
      <c r="F93" s="76">
        <f t="shared" si="18"/>
        <v>20.908777760991086</v>
      </c>
      <c r="G93" s="184">
        <v>16632</v>
      </c>
      <c r="H93" s="184">
        <v>13839.52</v>
      </c>
      <c r="I93" s="185">
        <f t="shared" si="17"/>
        <v>83.210197210197208</v>
      </c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4"/>
      <c r="AD93" s="4"/>
      <c r="AE93" s="4"/>
      <c r="AF93" s="4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9"/>
      <c r="BK93" s="239"/>
      <c r="AKH93" s="241"/>
    </row>
    <row r="94" spans="1:970" s="245" customFormat="1" ht="27" customHeight="1" x14ac:dyDescent="0.3">
      <c r="A94" s="242" t="s">
        <v>33</v>
      </c>
      <c r="B94" s="220">
        <v>225</v>
      </c>
      <c r="C94" s="221">
        <f>SUM(C95:C105)</f>
        <v>328857</v>
      </c>
      <c r="D94" s="221">
        <f>SUM(D95:D105)</f>
        <v>69228</v>
      </c>
      <c r="E94" s="221">
        <f>SUM(E95:E105)</f>
        <v>259629</v>
      </c>
      <c r="F94" s="97">
        <f t="shared" si="18"/>
        <v>21.051095156861493</v>
      </c>
      <c r="G94" s="221">
        <f>SUM(G95:G105)</f>
        <v>102636</v>
      </c>
      <c r="H94" s="221">
        <f>SUM(H95:H105)</f>
        <v>69228</v>
      </c>
      <c r="I94" s="221">
        <f t="shared" si="17"/>
        <v>67.45001753770606</v>
      </c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4"/>
      <c r="BK94" s="244"/>
    </row>
    <row r="95" spans="1:970" s="248" customFormat="1" ht="20.25" customHeight="1" x14ac:dyDescent="0.3">
      <c r="A95" s="230" t="s">
        <v>108</v>
      </c>
      <c r="B95" s="231">
        <v>2250001</v>
      </c>
      <c r="C95" s="232">
        <v>24048</v>
      </c>
      <c r="D95" s="198">
        <f>H95</f>
        <v>4914</v>
      </c>
      <c r="E95" s="198">
        <f t="shared" si="19"/>
        <v>19134</v>
      </c>
      <c r="F95" s="76">
        <f t="shared" si="18"/>
        <v>20.434131736526943</v>
      </c>
      <c r="G95" s="198">
        <v>6012</v>
      </c>
      <c r="H95" s="198">
        <v>4914</v>
      </c>
      <c r="I95" s="198">
        <f t="shared" si="17"/>
        <v>81.736526946107773</v>
      </c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233"/>
      <c r="AD95" s="233"/>
      <c r="AE95" s="233"/>
      <c r="AF95" s="233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7"/>
      <c r="BK95" s="247"/>
    </row>
    <row r="96" spans="1:970" s="248" customFormat="1" ht="20.25" customHeight="1" x14ac:dyDescent="0.3">
      <c r="A96" s="249" t="s">
        <v>109</v>
      </c>
      <c r="B96" s="231">
        <v>2250067</v>
      </c>
      <c r="C96" s="232"/>
      <c r="D96" s="198"/>
      <c r="E96" s="198">
        <f t="shared" si="19"/>
        <v>0</v>
      </c>
      <c r="F96" s="76"/>
      <c r="G96" s="198">
        <v>0</v>
      </c>
      <c r="H96" s="198"/>
      <c r="I96" s="198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233"/>
      <c r="AD96" s="233"/>
      <c r="AE96" s="233"/>
      <c r="AF96" s="233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246"/>
      <c r="BH96" s="246"/>
      <c r="BI96" s="246"/>
      <c r="BJ96" s="247"/>
      <c r="BK96" s="247"/>
    </row>
    <row r="97" spans="1:969" ht="34.5" customHeight="1" x14ac:dyDescent="0.3">
      <c r="A97" s="250" t="s">
        <v>110</v>
      </c>
      <c r="B97" s="251">
        <v>2250106</v>
      </c>
      <c r="C97" s="232">
        <v>183742</v>
      </c>
      <c r="D97" s="198">
        <f t="shared" ref="D97:D105" si="21">H97</f>
        <v>22500</v>
      </c>
      <c r="E97" s="198">
        <f t="shared" si="19"/>
        <v>161242</v>
      </c>
      <c r="F97" s="76">
        <f t="shared" si="18"/>
        <v>12.245431093598633</v>
      </c>
      <c r="G97" s="184">
        <v>22500</v>
      </c>
      <c r="H97" s="184">
        <v>22500</v>
      </c>
      <c r="I97" s="185">
        <f t="shared" si="17"/>
        <v>100</v>
      </c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4"/>
      <c r="AD97" s="4"/>
      <c r="AE97" s="4"/>
      <c r="AF97" s="4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6"/>
      <c r="BK97" s="6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</row>
    <row r="98" spans="1:969" ht="31.5" x14ac:dyDescent="0.3">
      <c r="A98" s="252" t="s">
        <v>111</v>
      </c>
      <c r="B98" s="231">
        <v>2250123</v>
      </c>
      <c r="C98" s="232">
        <v>36000</v>
      </c>
      <c r="D98" s="198">
        <f t="shared" si="21"/>
        <v>9000</v>
      </c>
      <c r="E98" s="198">
        <f t="shared" si="19"/>
        <v>27000</v>
      </c>
      <c r="F98" s="76">
        <f>D98/C98*100</f>
        <v>25</v>
      </c>
      <c r="G98" s="184">
        <v>36000</v>
      </c>
      <c r="H98" s="184">
        <v>9000</v>
      </c>
      <c r="I98" s="185">
        <f t="shared" si="17"/>
        <v>25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4"/>
      <c r="AD98" s="4"/>
      <c r="AE98" s="4"/>
      <c r="AF98" s="4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6"/>
      <c r="BK98" s="6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</row>
    <row r="99" spans="1:969" ht="36" customHeight="1" x14ac:dyDescent="0.3">
      <c r="A99" s="253" t="s">
        <v>112</v>
      </c>
      <c r="B99" s="231">
        <v>2250127</v>
      </c>
      <c r="C99" s="232"/>
      <c r="D99" s="198">
        <f t="shared" si="21"/>
        <v>0</v>
      </c>
      <c r="E99" s="198">
        <f t="shared" si="19"/>
        <v>0</v>
      </c>
      <c r="F99" s="76" t="e">
        <f>D99/C99*100</f>
        <v>#DIV/0!</v>
      </c>
      <c r="G99" s="184">
        <v>0</v>
      </c>
      <c r="H99" s="184"/>
      <c r="I99" s="185" t="e">
        <f>H99/G99*100</f>
        <v>#DIV/0!</v>
      </c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4"/>
      <c r="AD99" s="4"/>
      <c r="AE99" s="4"/>
      <c r="AF99" s="4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6"/>
      <c r="BK99" s="6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</row>
    <row r="100" spans="1:969" ht="36" customHeight="1" x14ac:dyDescent="0.3">
      <c r="A100" s="253" t="s">
        <v>113</v>
      </c>
      <c r="B100" s="231">
        <v>2250133</v>
      </c>
      <c r="C100" s="232">
        <v>74961</v>
      </c>
      <c r="D100" s="198">
        <f t="shared" si="21"/>
        <v>32814</v>
      </c>
      <c r="E100" s="198">
        <f t="shared" si="19"/>
        <v>42147</v>
      </c>
      <c r="F100" s="76">
        <f t="shared" si="18"/>
        <v>43.774762876695881</v>
      </c>
      <c r="G100" s="184">
        <v>38124</v>
      </c>
      <c r="H100" s="184">
        <v>32814</v>
      </c>
      <c r="I100" s="185">
        <f t="shared" si="17"/>
        <v>86.071765816808309</v>
      </c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4"/>
      <c r="AD100" s="4"/>
      <c r="AE100" s="4"/>
      <c r="AF100" s="4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6"/>
      <c r="BK100" s="6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</row>
    <row r="101" spans="1:969" s="260" customFormat="1" ht="27" customHeight="1" x14ac:dyDescent="0.3">
      <c r="A101" s="252" t="s">
        <v>114</v>
      </c>
      <c r="B101" s="231">
        <v>2250196</v>
      </c>
      <c r="C101" s="254"/>
      <c r="D101" s="198">
        <f t="shared" si="21"/>
        <v>0</v>
      </c>
      <c r="E101" s="198">
        <f t="shared" si="19"/>
        <v>0</v>
      </c>
      <c r="F101" s="76" t="e">
        <f t="shared" si="18"/>
        <v>#DIV/0!</v>
      </c>
      <c r="G101" s="255">
        <v>0</v>
      </c>
      <c r="H101" s="255"/>
      <c r="I101" s="255" t="e">
        <f t="shared" si="17"/>
        <v>#DIV/0!</v>
      </c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7"/>
      <c r="AD101" s="257"/>
      <c r="AE101" s="257"/>
      <c r="AF101" s="257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9"/>
      <c r="BK101" s="259"/>
    </row>
    <row r="102" spans="1:969" s="260" customFormat="1" ht="27" customHeight="1" x14ac:dyDescent="0.3">
      <c r="A102" s="252" t="s">
        <v>115</v>
      </c>
      <c r="B102" s="231">
        <v>2250205</v>
      </c>
      <c r="C102" s="254">
        <v>7000</v>
      </c>
      <c r="D102" s="198">
        <f t="shared" si="21"/>
        <v>0</v>
      </c>
      <c r="E102" s="198">
        <f t="shared" si="19"/>
        <v>7000</v>
      </c>
      <c r="F102" s="76">
        <f t="shared" si="18"/>
        <v>0</v>
      </c>
      <c r="G102" s="255">
        <v>0</v>
      </c>
      <c r="H102" s="255"/>
      <c r="I102" s="255" t="e">
        <f t="shared" si="17"/>
        <v>#DIV/0!</v>
      </c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7"/>
      <c r="AD102" s="257"/>
      <c r="AE102" s="257"/>
      <c r="AF102" s="257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9"/>
      <c r="BK102" s="259"/>
    </row>
    <row r="103" spans="1:969" s="248" customFormat="1" ht="18.75" customHeight="1" x14ac:dyDescent="0.3">
      <c r="A103" s="252" t="s">
        <v>116</v>
      </c>
      <c r="B103" s="231">
        <v>2250336</v>
      </c>
      <c r="C103" s="254"/>
      <c r="D103" s="198">
        <f t="shared" si="21"/>
        <v>0</v>
      </c>
      <c r="E103" s="198">
        <f t="shared" si="19"/>
        <v>0</v>
      </c>
      <c r="F103" s="76" t="e">
        <f t="shared" si="18"/>
        <v>#DIV/0!</v>
      </c>
      <c r="G103" s="198">
        <v>0</v>
      </c>
      <c r="H103" s="198"/>
      <c r="I103" s="198" t="e">
        <f t="shared" si="17"/>
        <v>#DIV/0!</v>
      </c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233"/>
      <c r="AD103" s="233"/>
      <c r="AE103" s="233"/>
      <c r="AF103" s="233"/>
      <c r="AG103" s="246"/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  <c r="BB103" s="246"/>
      <c r="BC103" s="246"/>
      <c r="BD103" s="246"/>
      <c r="BE103" s="246"/>
      <c r="BF103" s="246"/>
      <c r="BG103" s="246"/>
      <c r="BH103" s="246"/>
      <c r="BI103" s="246"/>
      <c r="BJ103" s="247"/>
      <c r="BK103" s="247"/>
    </row>
    <row r="104" spans="1:969" ht="66" customHeight="1" x14ac:dyDescent="0.3">
      <c r="A104" s="261" t="s">
        <v>117</v>
      </c>
      <c r="B104" s="262">
        <v>2250469</v>
      </c>
      <c r="C104" s="254">
        <v>1356</v>
      </c>
      <c r="D104" s="198">
        <f t="shared" si="21"/>
        <v>0</v>
      </c>
      <c r="E104" s="198">
        <f t="shared" si="19"/>
        <v>1356</v>
      </c>
      <c r="F104" s="76">
        <f t="shared" si="18"/>
        <v>0</v>
      </c>
      <c r="G104" s="184">
        <v>0</v>
      </c>
      <c r="H104" s="184"/>
      <c r="I104" s="185" t="e">
        <f t="shared" si="17"/>
        <v>#DIV/0!</v>
      </c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4"/>
      <c r="AD104" s="4"/>
      <c r="AE104" s="4"/>
      <c r="AF104" s="4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6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</row>
    <row r="105" spans="1:969" ht="78.75" customHeight="1" x14ac:dyDescent="0.3">
      <c r="A105" s="261" t="s">
        <v>118</v>
      </c>
      <c r="B105" s="263">
        <v>2250471</v>
      </c>
      <c r="C105" s="254">
        <v>1750</v>
      </c>
      <c r="D105" s="198">
        <f t="shared" si="21"/>
        <v>0</v>
      </c>
      <c r="E105" s="198">
        <f t="shared" si="19"/>
        <v>1750</v>
      </c>
      <c r="F105" s="76">
        <f t="shared" si="18"/>
        <v>0</v>
      </c>
      <c r="G105" s="184">
        <v>0</v>
      </c>
      <c r="H105" s="184"/>
      <c r="I105" s="185" t="e">
        <f t="shared" si="17"/>
        <v>#DIV/0!</v>
      </c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4"/>
      <c r="AD105" s="4"/>
      <c r="AE105" s="4"/>
      <c r="AF105" s="4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6"/>
      <c r="BK105" s="6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</row>
    <row r="106" spans="1:969" s="265" customFormat="1" ht="25.5" customHeight="1" x14ac:dyDescent="0.3">
      <c r="A106" s="219" t="s">
        <v>35</v>
      </c>
      <c r="B106" s="220">
        <v>226</v>
      </c>
      <c r="C106" s="221">
        <f t="shared" ref="C106:H106" si="22">SUM(C107:C117)</f>
        <v>2788474</v>
      </c>
      <c r="D106" s="221">
        <f t="shared" si="22"/>
        <v>458221.75</v>
      </c>
      <c r="E106" s="221">
        <f t="shared" si="22"/>
        <v>2330252.25</v>
      </c>
      <c r="F106" s="97">
        <f t="shared" si="18"/>
        <v>16.432706562801016</v>
      </c>
      <c r="G106" s="221">
        <f t="shared" si="22"/>
        <v>866531</v>
      </c>
      <c r="H106" s="221">
        <f t="shared" si="22"/>
        <v>458221.75</v>
      </c>
      <c r="I106" s="221">
        <f t="shared" si="17"/>
        <v>52.880018141301356</v>
      </c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64"/>
      <c r="BK106" s="264"/>
    </row>
    <row r="107" spans="1:969" ht="18.75" x14ac:dyDescent="0.3">
      <c r="A107" s="266" t="s">
        <v>119</v>
      </c>
      <c r="B107" s="267">
        <v>2260001</v>
      </c>
      <c r="C107" s="232">
        <v>222338</v>
      </c>
      <c r="D107" s="184">
        <f>H107</f>
        <v>0</v>
      </c>
      <c r="E107" s="198">
        <f t="shared" si="19"/>
        <v>222338</v>
      </c>
      <c r="F107" s="76">
        <f t="shared" si="18"/>
        <v>0</v>
      </c>
      <c r="G107" s="184">
        <v>0</v>
      </c>
      <c r="H107" s="184"/>
      <c r="I107" s="185" t="e">
        <f t="shared" si="17"/>
        <v>#DIV/0!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4"/>
      <c r="AD107" s="4"/>
      <c r="AE107" s="4"/>
      <c r="AF107" s="4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6"/>
      <c r="BK107" s="6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  <c r="AJY107" s="7"/>
      <c r="AJZ107" s="7"/>
      <c r="AKA107" s="7"/>
      <c r="AKB107" s="7"/>
      <c r="AKC107" s="7"/>
      <c r="AKD107" s="7"/>
      <c r="AKE107" s="7"/>
      <c r="AKF107" s="7"/>
      <c r="AKG107" s="7"/>
    </row>
    <row r="108" spans="1:969" s="270" customFormat="1" ht="37.5" customHeight="1" x14ac:dyDescent="0.3">
      <c r="A108" s="268" t="s">
        <v>120</v>
      </c>
      <c r="B108" s="267">
        <v>2260013</v>
      </c>
      <c r="C108" s="232">
        <v>3000</v>
      </c>
      <c r="D108" s="184">
        <f t="shared" ref="D108:D117" si="23">H108</f>
        <v>0</v>
      </c>
      <c r="E108" s="198">
        <f t="shared" si="19"/>
        <v>3000</v>
      </c>
      <c r="F108" s="76">
        <f t="shared" si="18"/>
        <v>0</v>
      </c>
      <c r="G108" s="198">
        <v>3000</v>
      </c>
      <c r="H108" s="198"/>
      <c r="I108" s="198">
        <f t="shared" si="17"/>
        <v>0</v>
      </c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200"/>
      <c r="AD108" s="200"/>
      <c r="AE108" s="200"/>
      <c r="AF108" s="200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69"/>
      <c r="BK108" s="269"/>
    </row>
    <row r="109" spans="1:969" s="278" customFormat="1" ht="31.5" x14ac:dyDescent="0.3">
      <c r="A109" s="271" t="s">
        <v>121</v>
      </c>
      <c r="B109" s="272">
        <v>2260041</v>
      </c>
      <c r="C109" s="232">
        <v>11300</v>
      </c>
      <c r="D109" s="184">
        <f t="shared" si="23"/>
        <v>11000</v>
      </c>
      <c r="E109" s="198">
        <f t="shared" si="19"/>
        <v>300</v>
      </c>
      <c r="F109" s="76">
        <f t="shared" si="18"/>
        <v>97.345132743362825</v>
      </c>
      <c r="G109" s="273">
        <v>11300</v>
      </c>
      <c r="H109" s="273">
        <v>11000</v>
      </c>
      <c r="I109" s="273">
        <f t="shared" si="17"/>
        <v>97.345132743362825</v>
      </c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5"/>
      <c r="AD109" s="275"/>
      <c r="AE109" s="275"/>
      <c r="AF109" s="275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7"/>
      <c r="BK109" s="277"/>
    </row>
    <row r="110" spans="1:969" s="278" customFormat="1" ht="32.25" x14ac:dyDescent="0.3">
      <c r="A110" s="279" t="s">
        <v>122</v>
      </c>
      <c r="B110" s="272">
        <v>2260047</v>
      </c>
      <c r="C110" s="280"/>
      <c r="D110" s="184"/>
      <c r="E110" s="198">
        <f t="shared" si="19"/>
        <v>0</v>
      </c>
      <c r="F110" s="76"/>
      <c r="G110" s="273">
        <v>0</v>
      </c>
      <c r="H110" s="273"/>
      <c r="I110" s="273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5"/>
      <c r="AD110" s="275"/>
      <c r="AE110" s="275"/>
      <c r="AF110" s="275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276"/>
      <c r="BB110" s="276"/>
      <c r="BC110" s="276"/>
      <c r="BD110" s="276"/>
      <c r="BE110" s="276"/>
      <c r="BF110" s="276"/>
      <c r="BG110" s="276"/>
      <c r="BH110" s="276"/>
      <c r="BI110" s="276"/>
      <c r="BJ110" s="277"/>
      <c r="BK110" s="277"/>
    </row>
    <row r="111" spans="1:969" s="287" customFormat="1" ht="39" customHeight="1" x14ac:dyDescent="0.3">
      <c r="A111" s="281" t="s">
        <v>123</v>
      </c>
      <c r="B111" s="282">
        <v>2260061</v>
      </c>
      <c r="C111" s="283">
        <v>2532156</v>
      </c>
      <c r="D111" s="184">
        <f t="shared" si="23"/>
        <v>447221.75</v>
      </c>
      <c r="E111" s="198">
        <f t="shared" si="19"/>
        <v>2084934.25</v>
      </c>
      <c r="F111" s="76">
        <f t="shared" si="18"/>
        <v>17.661698173414276</v>
      </c>
      <c r="G111" s="184">
        <v>852231</v>
      </c>
      <c r="H111" s="184">
        <v>447221.75</v>
      </c>
      <c r="I111" s="184">
        <f t="shared" si="17"/>
        <v>52.476587920411255</v>
      </c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5"/>
      <c r="AD111" s="285"/>
      <c r="AE111" s="285"/>
      <c r="AF111" s="285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</row>
    <row r="112" spans="1:969" s="290" customFormat="1" ht="51.75" customHeight="1" x14ac:dyDescent="0.3">
      <c r="A112" s="268" t="s">
        <v>124</v>
      </c>
      <c r="B112" s="288">
        <v>2260102</v>
      </c>
      <c r="C112" s="280"/>
      <c r="D112" s="184">
        <f t="shared" si="23"/>
        <v>0</v>
      </c>
      <c r="E112" s="198">
        <f t="shared" si="19"/>
        <v>0</v>
      </c>
      <c r="F112" s="76" t="e">
        <f t="shared" si="18"/>
        <v>#DIV/0!</v>
      </c>
      <c r="G112" s="184">
        <v>0</v>
      </c>
      <c r="H112" s="184"/>
      <c r="I112" s="184" t="e">
        <f t="shared" si="17"/>
        <v>#DIV/0!</v>
      </c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5"/>
      <c r="AD112" s="285"/>
      <c r="AE112" s="285"/>
      <c r="AF112" s="285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  <c r="BD112" s="286"/>
      <c r="BE112" s="286"/>
      <c r="BF112" s="286"/>
      <c r="BG112" s="286"/>
      <c r="BH112" s="286"/>
      <c r="BI112" s="286"/>
      <c r="BJ112" s="289"/>
      <c r="BK112" s="289"/>
    </row>
    <row r="113" spans="1:969" s="295" customFormat="1" ht="54.75" customHeight="1" x14ac:dyDescent="0.3">
      <c r="A113" s="268" t="s">
        <v>125</v>
      </c>
      <c r="B113" s="291">
        <v>2260112</v>
      </c>
      <c r="C113" s="232">
        <v>12500</v>
      </c>
      <c r="D113" s="184">
        <f t="shared" si="23"/>
        <v>0</v>
      </c>
      <c r="E113" s="198">
        <f t="shared" si="19"/>
        <v>12500</v>
      </c>
      <c r="F113" s="76">
        <f t="shared" si="18"/>
        <v>0</v>
      </c>
      <c r="G113" s="255">
        <v>0</v>
      </c>
      <c r="H113" s="255"/>
      <c r="I113" s="255" t="e">
        <f t="shared" si="17"/>
        <v>#DIV/0!</v>
      </c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92"/>
      <c r="AD113" s="292"/>
      <c r="AE113" s="292"/>
      <c r="AF113" s="292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4"/>
      <c r="BK113" s="294"/>
    </row>
    <row r="114" spans="1:969" s="295" customFormat="1" ht="54.75" customHeight="1" x14ac:dyDescent="0.3">
      <c r="A114" s="268" t="s">
        <v>126</v>
      </c>
      <c r="B114" s="291">
        <v>2260234</v>
      </c>
      <c r="C114" s="254"/>
      <c r="D114" s="184"/>
      <c r="E114" s="198">
        <f t="shared" si="19"/>
        <v>0</v>
      </c>
      <c r="F114" s="76"/>
      <c r="G114" s="255">
        <v>0</v>
      </c>
      <c r="H114" s="255"/>
      <c r="I114" s="255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92"/>
      <c r="AD114" s="292"/>
      <c r="AE114" s="292"/>
      <c r="AF114" s="292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4"/>
      <c r="BK114" s="294"/>
    </row>
    <row r="115" spans="1:969" ht="29.25" customHeight="1" x14ac:dyDescent="0.3">
      <c r="A115" s="296" t="s">
        <v>127</v>
      </c>
      <c r="B115" s="297">
        <v>2260512</v>
      </c>
      <c r="C115" s="232"/>
      <c r="D115" s="184">
        <f t="shared" si="23"/>
        <v>0</v>
      </c>
      <c r="E115" s="198">
        <f t="shared" si="19"/>
        <v>0</v>
      </c>
      <c r="F115" s="76" t="e">
        <f t="shared" si="18"/>
        <v>#DIV/0!</v>
      </c>
      <c r="G115" s="184">
        <v>0</v>
      </c>
      <c r="H115" s="184"/>
      <c r="I115" s="185" t="e">
        <f t="shared" si="17"/>
        <v>#DIV/0!</v>
      </c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4"/>
      <c r="AD115" s="4"/>
      <c r="AE115" s="4"/>
      <c r="AF115" s="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6"/>
      <c r="BK115" s="6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</row>
    <row r="116" spans="1:969" ht="27.75" customHeight="1" x14ac:dyDescent="0.3">
      <c r="A116" s="298" t="s">
        <v>128</v>
      </c>
      <c r="B116" s="297">
        <v>2260520</v>
      </c>
      <c r="C116" s="232"/>
      <c r="D116" s="184">
        <f t="shared" si="23"/>
        <v>0</v>
      </c>
      <c r="E116" s="198">
        <f t="shared" si="19"/>
        <v>0</v>
      </c>
      <c r="F116" s="76" t="e">
        <f t="shared" si="18"/>
        <v>#DIV/0!</v>
      </c>
      <c r="G116" s="184">
        <v>0</v>
      </c>
      <c r="H116" s="184"/>
      <c r="I116" s="185" t="e">
        <f t="shared" si="17"/>
        <v>#DIV/0!</v>
      </c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4"/>
      <c r="AD116" s="4"/>
      <c r="AE116" s="4"/>
      <c r="AF116" s="4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6"/>
      <c r="BK116" s="6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</row>
    <row r="117" spans="1:969" s="303" customFormat="1" ht="26.25" customHeight="1" x14ac:dyDescent="0.3">
      <c r="A117" s="298" t="s">
        <v>129</v>
      </c>
      <c r="B117" s="297">
        <v>2260521</v>
      </c>
      <c r="C117" s="254">
        <v>7180</v>
      </c>
      <c r="D117" s="184">
        <f t="shared" si="23"/>
        <v>0</v>
      </c>
      <c r="E117" s="198">
        <f t="shared" si="19"/>
        <v>7180</v>
      </c>
      <c r="F117" s="76">
        <f t="shared" si="18"/>
        <v>0</v>
      </c>
      <c r="G117" s="299">
        <v>0</v>
      </c>
      <c r="H117" s="299"/>
      <c r="I117" s="299" t="e">
        <f t="shared" si="17"/>
        <v>#DIV/0!</v>
      </c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243"/>
      <c r="AD117" s="243"/>
      <c r="AE117" s="243"/>
      <c r="AF117" s="243"/>
      <c r="AG117" s="301"/>
      <c r="AH117" s="301"/>
      <c r="AI117" s="301"/>
      <c r="AJ117" s="301"/>
      <c r="AK117" s="301"/>
      <c r="AL117" s="301"/>
      <c r="AM117" s="301"/>
      <c r="AN117" s="301"/>
      <c r="AO117" s="301"/>
      <c r="AP117" s="301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2"/>
      <c r="BK117" s="302"/>
    </row>
    <row r="118" spans="1:969" s="209" customFormat="1" ht="28.5" customHeight="1" x14ac:dyDescent="0.3">
      <c r="A118" s="219" t="s">
        <v>130</v>
      </c>
      <c r="B118" s="304">
        <v>2910000</v>
      </c>
      <c r="C118" s="305"/>
      <c r="D118" s="306">
        <f>H118</f>
        <v>0</v>
      </c>
      <c r="E118" s="306">
        <f>C118-D118</f>
        <v>0</v>
      </c>
      <c r="F118" s="97" t="e">
        <f t="shared" si="18"/>
        <v>#DIV/0!</v>
      </c>
      <c r="G118" s="306"/>
      <c r="H118" s="306"/>
      <c r="I118" s="306" t="e">
        <f t="shared" si="17"/>
        <v>#DIV/0!</v>
      </c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200"/>
      <c r="AD118" s="200"/>
      <c r="AE118" s="200"/>
      <c r="AF118" s="200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8"/>
      <c r="BK118" s="208"/>
    </row>
    <row r="119" spans="1:969" s="314" customFormat="1" ht="24" customHeight="1" x14ac:dyDescent="0.35">
      <c r="A119" s="308" t="s">
        <v>44</v>
      </c>
      <c r="B119" s="309" t="s">
        <v>131</v>
      </c>
      <c r="C119" s="310">
        <f>C122+C124+C126+C128+C130+C132+C137+C120</f>
        <v>677855</v>
      </c>
      <c r="D119" s="310">
        <f>D122+D124+D126+D128+D130+D132+D137+D120</f>
        <v>96865</v>
      </c>
      <c r="E119" s="310">
        <f>E122+E124+E126+E128+E130+E132+E137+E120</f>
        <v>580990</v>
      </c>
      <c r="F119" s="121">
        <f t="shared" si="18"/>
        <v>14.289929262157836</v>
      </c>
      <c r="G119" s="310">
        <f>G122+G124+G126+G128+G130+G132+G137+G120</f>
        <v>127800</v>
      </c>
      <c r="H119" s="310">
        <f>H122+H124+H126+H128+H130+H132+H137+H120</f>
        <v>96865</v>
      </c>
      <c r="I119" s="310">
        <f t="shared" si="17"/>
        <v>75.79420970266041</v>
      </c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3"/>
      <c r="BK119" s="313"/>
    </row>
    <row r="120" spans="1:969" s="316" customFormat="1" ht="24" customHeight="1" x14ac:dyDescent="0.3">
      <c r="A120" s="242" t="s">
        <v>132</v>
      </c>
      <c r="B120" s="220">
        <v>340</v>
      </c>
      <c r="C120" s="221">
        <f>C121</f>
        <v>0</v>
      </c>
      <c r="D120" s="221">
        <f>D121</f>
        <v>0</v>
      </c>
      <c r="E120" s="221">
        <f>E121</f>
        <v>0</v>
      </c>
      <c r="F120" s="97" t="e">
        <f t="shared" si="18"/>
        <v>#DIV/0!</v>
      </c>
      <c r="G120" s="221">
        <f>G121</f>
        <v>0</v>
      </c>
      <c r="H120" s="221">
        <f>H121</f>
        <v>0</v>
      </c>
      <c r="I120" s="221" t="e">
        <f t="shared" si="17"/>
        <v>#DIV/0!</v>
      </c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5"/>
      <c r="BH120" s="315"/>
      <c r="BI120" s="315"/>
      <c r="BJ120" s="315"/>
      <c r="BK120" s="315"/>
    </row>
    <row r="121" spans="1:969" s="278" customFormat="1" ht="36" customHeight="1" x14ac:dyDescent="0.25">
      <c r="A121" s="279" t="s">
        <v>122</v>
      </c>
      <c r="B121" s="317">
        <v>3400045</v>
      </c>
      <c r="C121" s="318"/>
      <c r="D121" s="273">
        <f>H121</f>
        <v>0</v>
      </c>
      <c r="E121" s="273">
        <f>C121-D121</f>
        <v>0</v>
      </c>
      <c r="F121" s="76" t="e">
        <f t="shared" si="18"/>
        <v>#DIV/0!</v>
      </c>
      <c r="G121" s="273"/>
      <c r="H121" s="273"/>
      <c r="I121" s="273" t="e">
        <f t="shared" si="17"/>
        <v>#DIV/0!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5"/>
      <c r="AD121" s="275"/>
      <c r="AE121" s="275"/>
      <c r="AF121" s="275"/>
      <c r="AG121" s="276"/>
      <c r="AH121" s="276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276"/>
      <c r="AU121" s="276"/>
      <c r="AV121" s="276"/>
      <c r="AW121" s="276"/>
      <c r="AX121" s="276"/>
      <c r="AY121" s="276"/>
      <c r="AZ121" s="276"/>
      <c r="BA121" s="276"/>
      <c r="BB121" s="276"/>
      <c r="BC121" s="276"/>
      <c r="BD121" s="276"/>
      <c r="BE121" s="276"/>
      <c r="BF121" s="276"/>
      <c r="BG121" s="276"/>
      <c r="BH121" s="276"/>
      <c r="BI121" s="276"/>
      <c r="BJ121" s="277"/>
      <c r="BK121" s="277"/>
    </row>
    <row r="122" spans="1:969" s="316" customFormat="1" ht="31.5" x14ac:dyDescent="0.3">
      <c r="A122" s="242" t="s">
        <v>133</v>
      </c>
      <c r="B122" s="220">
        <v>341</v>
      </c>
      <c r="C122" s="221">
        <f>C123</f>
        <v>22000</v>
      </c>
      <c r="D122" s="221">
        <f>D123</f>
        <v>0</v>
      </c>
      <c r="E122" s="221">
        <f>E123</f>
        <v>22000</v>
      </c>
      <c r="F122" s="97">
        <f t="shared" si="18"/>
        <v>0</v>
      </c>
      <c r="G122" s="221">
        <f>G123</f>
        <v>0</v>
      </c>
      <c r="H122" s="221">
        <f>H123</f>
        <v>0</v>
      </c>
      <c r="I122" s="221" t="e">
        <f t="shared" si="17"/>
        <v>#DIV/0!</v>
      </c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315"/>
      <c r="BK122" s="315"/>
    </row>
    <row r="123" spans="1:969" s="248" customFormat="1" ht="31.5" x14ac:dyDescent="0.3">
      <c r="A123" s="230" t="s">
        <v>134</v>
      </c>
      <c r="B123" s="267">
        <v>3410001</v>
      </c>
      <c r="C123" s="232">
        <v>22000</v>
      </c>
      <c r="D123" s="198">
        <f>H123</f>
        <v>0</v>
      </c>
      <c r="E123" s="198">
        <f>C123-D123</f>
        <v>22000</v>
      </c>
      <c r="F123" s="76">
        <f t="shared" si="18"/>
        <v>0</v>
      </c>
      <c r="G123" s="198"/>
      <c r="H123" s="198"/>
      <c r="I123" s="198" t="e">
        <f t="shared" si="17"/>
        <v>#DIV/0!</v>
      </c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233"/>
      <c r="AD123" s="233"/>
      <c r="AE123" s="233"/>
      <c r="AF123" s="233"/>
      <c r="AG123" s="246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7"/>
      <c r="BK123" s="247"/>
    </row>
    <row r="124" spans="1:969" s="323" customFormat="1" ht="18.75" x14ac:dyDescent="0.3">
      <c r="A124" s="319" t="s">
        <v>135</v>
      </c>
      <c r="B124" s="320">
        <v>342</v>
      </c>
      <c r="C124" s="321">
        <f>C125</f>
        <v>0</v>
      </c>
      <c r="D124" s="321">
        <f>D125</f>
        <v>0</v>
      </c>
      <c r="E124" s="321">
        <f>E125</f>
        <v>0</v>
      </c>
      <c r="F124" s="97" t="e">
        <f t="shared" si="18"/>
        <v>#DIV/0!</v>
      </c>
      <c r="G124" s="321">
        <f>G125</f>
        <v>0</v>
      </c>
      <c r="H124" s="321">
        <f>H125</f>
        <v>0</v>
      </c>
      <c r="I124" s="321" t="e">
        <f t="shared" si="17"/>
        <v>#DIV/0!</v>
      </c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200"/>
      <c r="BJ124" s="322"/>
      <c r="BK124" s="322"/>
    </row>
    <row r="125" spans="1:969" s="329" customFormat="1" ht="33" customHeight="1" x14ac:dyDescent="0.3">
      <c r="A125" s="324" t="s">
        <v>136</v>
      </c>
      <c r="B125" s="325">
        <v>3420000</v>
      </c>
      <c r="C125" s="326"/>
      <c r="D125" s="255">
        <f>H125</f>
        <v>0</v>
      </c>
      <c r="E125" s="255">
        <f>C125-D125</f>
        <v>0</v>
      </c>
      <c r="F125" s="76" t="e">
        <f t="shared" si="18"/>
        <v>#DIV/0!</v>
      </c>
      <c r="G125" s="255"/>
      <c r="H125" s="255"/>
      <c r="I125" s="255" t="e">
        <f t="shared" si="17"/>
        <v>#DIV/0!</v>
      </c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327"/>
      <c r="AD125" s="327"/>
      <c r="AE125" s="327"/>
      <c r="AF125" s="327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28"/>
      <c r="BH125" s="328"/>
      <c r="BI125" s="328"/>
      <c r="BJ125" s="328"/>
      <c r="BK125" s="328"/>
    </row>
    <row r="126" spans="1:969" s="335" customFormat="1" ht="33" customHeight="1" x14ac:dyDescent="0.25">
      <c r="A126" s="330" t="s">
        <v>137</v>
      </c>
      <c r="B126" s="331">
        <v>343</v>
      </c>
      <c r="C126" s="332">
        <f>C127</f>
        <v>2775</v>
      </c>
      <c r="D126" s="332">
        <f>D127</f>
        <v>2775</v>
      </c>
      <c r="E126" s="332">
        <f>E127</f>
        <v>0</v>
      </c>
      <c r="F126" s="97">
        <f t="shared" si="18"/>
        <v>100</v>
      </c>
      <c r="G126" s="332">
        <f>G127</f>
        <v>0</v>
      </c>
      <c r="H126" s="332">
        <f>H127</f>
        <v>2775</v>
      </c>
      <c r="I126" s="332" t="e">
        <f t="shared" si="17"/>
        <v>#DIV/0!</v>
      </c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27"/>
      <c r="AD126" s="327"/>
      <c r="AE126" s="327"/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327"/>
      <c r="BB126" s="327"/>
      <c r="BC126" s="327"/>
      <c r="BD126" s="327"/>
      <c r="BE126" s="327"/>
      <c r="BF126" s="327"/>
      <c r="BG126" s="327"/>
      <c r="BH126" s="327"/>
      <c r="BI126" s="327"/>
      <c r="BJ126" s="334"/>
      <c r="BK126" s="334"/>
    </row>
    <row r="127" spans="1:969" s="260" customFormat="1" ht="27" customHeight="1" x14ac:dyDescent="0.3">
      <c r="A127" s="230" t="s">
        <v>138</v>
      </c>
      <c r="B127" s="291">
        <v>3430002</v>
      </c>
      <c r="C127" s="232">
        <v>2775</v>
      </c>
      <c r="D127" s="255">
        <f>H127</f>
        <v>2775</v>
      </c>
      <c r="E127" s="255">
        <f>C127-D127</f>
        <v>0</v>
      </c>
      <c r="F127" s="76">
        <f t="shared" si="18"/>
        <v>100</v>
      </c>
      <c r="G127" s="255"/>
      <c r="H127" s="255">
        <v>2775</v>
      </c>
      <c r="I127" s="255" t="e">
        <f t="shared" si="17"/>
        <v>#DIV/0!</v>
      </c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7"/>
      <c r="AD127" s="257"/>
      <c r="AE127" s="257"/>
      <c r="AF127" s="257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9"/>
      <c r="BK127" s="259"/>
    </row>
    <row r="128" spans="1:969" s="335" customFormat="1" ht="27" customHeight="1" x14ac:dyDescent="0.3">
      <c r="A128" s="319" t="s">
        <v>139</v>
      </c>
      <c r="B128" s="336">
        <v>344</v>
      </c>
      <c r="C128" s="321">
        <f>C129</f>
        <v>270000</v>
      </c>
      <c r="D128" s="321">
        <f>D129</f>
        <v>0</v>
      </c>
      <c r="E128" s="321">
        <f>E129</f>
        <v>270000</v>
      </c>
      <c r="F128" s="97">
        <f t="shared" si="18"/>
        <v>0</v>
      </c>
      <c r="G128" s="321">
        <f>G129</f>
        <v>0</v>
      </c>
      <c r="H128" s="321">
        <f>H129</f>
        <v>0</v>
      </c>
      <c r="I128" s="321" t="e">
        <f t="shared" si="17"/>
        <v>#DIV/0!</v>
      </c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/>
      <c r="BE128" s="327"/>
      <c r="BF128" s="327"/>
      <c r="BG128" s="327"/>
      <c r="BH128" s="327"/>
      <c r="BI128" s="327"/>
      <c r="BJ128" s="334"/>
      <c r="BK128" s="334"/>
    </row>
    <row r="129" spans="1:63" s="260" customFormat="1" ht="18.75" x14ac:dyDescent="0.3">
      <c r="A129" s="337" t="s">
        <v>140</v>
      </c>
      <c r="B129" s="291">
        <v>3440000</v>
      </c>
      <c r="C129" s="232">
        <v>270000</v>
      </c>
      <c r="D129" s="255">
        <f>H129</f>
        <v>0</v>
      </c>
      <c r="E129" s="255">
        <f>C129-D129</f>
        <v>270000</v>
      </c>
      <c r="F129" s="76">
        <f t="shared" si="18"/>
        <v>0</v>
      </c>
      <c r="G129" s="255"/>
      <c r="H129" s="255"/>
      <c r="I129" s="255" t="e">
        <f t="shared" si="17"/>
        <v>#DIV/0!</v>
      </c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7"/>
      <c r="AD129" s="257"/>
      <c r="AE129" s="257"/>
      <c r="AF129" s="257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9"/>
      <c r="BK129" s="259"/>
    </row>
    <row r="130" spans="1:63" s="335" customFormat="1" ht="18.75" x14ac:dyDescent="0.3">
      <c r="A130" s="338" t="s">
        <v>141</v>
      </c>
      <c r="B130" s="336">
        <v>345</v>
      </c>
      <c r="C130" s="321">
        <f>C131</f>
        <v>127800</v>
      </c>
      <c r="D130" s="321">
        <f>D131</f>
        <v>94090</v>
      </c>
      <c r="E130" s="321">
        <f>E131</f>
        <v>33710</v>
      </c>
      <c r="F130" s="97">
        <f t="shared" si="18"/>
        <v>73.622848200312987</v>
      </c>
      <c r="G130" s="321">
        <f>G131</f>
        <v>127800</v>
      </c>
      <c r="H130" s="321">
        <f>H131</f>
        <v>94090</v>
      </c>
      <c r="I130" s="321">
        <f t="shared" si="17"/>
        <v>73.622848200312987</v>
      </c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327"/>
      <c r="AD130" s="327"/>
      <c r="AE130" s="327"/>
      <c r="AF130" s="327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  <c r="AW130" s="327"/>
      <c r="AX130" s="327"/>
      <c r="AY130" s="327"/>
      <c r="AZ130" s="327"/>
      <c r="BA130" s="327"/>
      <c r="BB130" s="327"/>
      <c r="BC130" s="327"/>
      <c r="BD130" s="327"/>
      <c r="BE130" s="327"/>
      <c r="BF130" s="327"/>
      <c r="BG130" s="327"/>
      <c r="BH130" s="327"/>
      <c r="BI130" s="327"/>
      <c r="BJ130" s="334"/>
      <c r="BK130" s="334"/>
    </row>
    <row r="131" spans="1:63" s="260" customFormat="1" ht="18.75" x14ac:dyDescent="0.3">
      <c r="A131" s="230" t="s">
        <v>142</v>
      </c>
      <c r="B131" s="291">
        <v>3450000</v>
      </c>
      <c r="C131" s="232">
        <v>127800</v>
      </c>
      <c r="D131" s="255">
        <f>H131</f>
        <v>94090</v>
      </c>
      <c r="E131" s="255">
        <f>C131-D131</f>
        <v>33710</v>
      </c>
      <c r="F131" s="76">
        <f t="shared" si="18"/>
        <v>73.622848200312987</v>
      </c>
      <c r="G131" s="255">
        <v>127800</v>
      </c>
      <c r="H131" s="255">
        <v>94090</v>
      </c>
      <c r="I131" s="255">
        <f t="shared" si="17"/>
        <v>73.622848200312987</v>
      </c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7"/>
      <c r="AD131" s="257"/>
      <c r="AE131" s="257"/>
      <c r="AF131" s="257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9"/>
      <c r="BK131" s="259"/>
    </row>
    <row r="132" spans="1:63" s="335" customFormat="1" ht="18.75" x14ac:dyDescent="0.3">
      <c r="A132" s="319" t="s">
        <v>132</v>
      </c>
      <c r="B132" s="336">
        <v>346</v>
      </c>
      <c r="C132" s="321">
        <f>SUM(C133:C136)</f>
        <v>253680</v>
      </c>
      <c r="D132" s="321">
        <f>SUM(D133:D136)</f>
        <v>0</v>
      </c>
      <c r="E132" s="321">
        <f>SUM(E133:E136)</f>
        <v>253680</v>
      </c>
      <c r="F132" s="97">
        <f t="shared" si="18"/>
        <v>0</v>
      </c>
      <c r="G132" s="321">
        <f>SUM(G133:G136)</f>
        <v>0</v>
      </c>
      <c r="H132" s="321">
        <f>SUM(H133:H136)</f>
        <v>0</v>
      </c>
      <c r="I132" s="321" t="e">
        <f t="shared" si="17"/>
        <v>#DIV/0!</v>
      </c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327"/>
      <c r="AD132" s="327"/>
      <c r="AE132" s="327"/>
      <c r="AF132" s="327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7"/>
      <c r="BC132" s="327"/>
      <c r="BD132" s="327"/>
      <c r="BE132" s="327"/>
      <c r="BF132" s="327"/>
      <c r="BG132" s="327"/>
      <c r="BH132" s="327"/>
      <c r="BI132" s="327"/>
      <c r="BJ132" s="334"/>
      <c r="BK132" s="334"/>
    </row>
    <row r="133" spans="1:63" s="260" customFormat="1" ht="54.75" customHeight="1" x14ac:dyDescent="0.3">
      <c r="A133" s="230" t="s">
        <v>143</v>
      </c>
      <c r="B133" s="291">
        <v>3460022</v>
      </c>
      <c r="C133" s="232">
        <v>67000</v>
      </c>
      <c r="D133" s="255">
        <f>H133</f>
        <v>0</v>
      </c>
      <c r="E133" s="255">
        <f>C133-D133</f>
        <v>67000</v>
      </c>
      <c r="F133" s="76">
        <f t="shared" si="18"/>
        <v>0</v>
      </c>
      <c r="G133" s="255"/>
      <c r="H133" s="255"/>
      <c r="I133" s="255" t="e">
        <f t="shared" si="17"/>
        <v>#DIV/0!</v>
      </c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7"/>
      <c r="AD133" s="257"/>
      <c r="AE133" s="257"/>
      <c r="AF133" s="257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9"/>
      <c r="BK133" s="259"/>
    </row>
    <row r="134" spans="1:63" s="343" customFormat="1" ht="57" customHeight="1" x14ac:dyDescent="0.3">
      <c r="A134" s="339" t="s">
        <v>144</v>
      </c>
      <c r="B134" s="272">
        <v>3460024</v>
      </c>
      <c r="C134" s="254"/>
      <c r="D134" s="184">
        <f>H134</f>
        <v>0</v>
      </c>
      <c r="E134" s="184">
        <f>C134-D134</f>
        <v>0</v>
      </c>
      <c r="F134" s="76" t="e">
        <f t="shared" si="18"/>
        <v>#DIV/0!</v>
      </c>
      <c r="G134" s="184">
        <v>0</v>
      </c>
      <c r="H134" s="184"/>
      <c r="I134" s="184" t="e">
        <f t="shared" si="17"/>
        <v>#DIV/0!</v>
      </c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340"/>
      <c r="AD134" s="340"/>
      <c r="AE134" s="340"/>
      <c r="AF134" s="340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41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341"/>
      <c r="BB134" s="341"/>
      <c r="BC134" s="341"/>
      <c r="BD134" s="341"/>
      <c r="BE134" s="341"/>
      <c r="BF134" s="341"/>
      <c r="BG134" s="341"/>
      <c r="BH134" s="341"/>
      <c r="BI134" s="341"/>
      <c r="BJ134" s="342"/>
      <c r="BK134" s="342"/>
    </row>
    <row r="135" spans="1:63" s="260" customFormat="1" ht="24.75" customHeight="1" x14ac:dyDescent="0.3">
      <c r="A135" s="344" t="s">
        <v>145</v>
      </c>
      <c r="B135" s="345">
        <v>3460030</v>
      </c>
      <c r="C135" s="232">
        <v>186680</v>
      </c>
      <c r="D135" s="255">
        <f>H135</f>
        <v>0</v>
      </c>
      <c r="E135" s="255">
        <f>C135-D135</f>
        <v>186680</v>
      </c>
      <c r="F135" s="76">
        <f t="shared" si="18"/>
        <v>0</v>
      </c>
      <c r="G135" s="255"/>
      <c r="H135" s="255"/>
      <c r="I135" s="255" t="e">
        <f t="shared" si="17"/>
        <v>#DIV/0!</v>
      </c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7"/>
      <c r="AD135" s="257"/>
      <c r="AE135" s="257"/>
      <c r="AF135" s="257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9"/>
      <c r="BK135" s="259"/>
    </row>
    <row r="136" spans="1:63" s="260" customFormat="1" ht="33.75" customHeight="1" x14ac:dyDescent="0.3">
      <c r="A136" s="346" t="s">
        <v>146</v>
      </c>
      <c r="B136" s="345">
        <v>3460041</v>
      </c>
      <c r="C136" s="347"/>
      <c r="D136" s="255"/>
      <c r="E136" s="255"/>
      <c r="F136" s="76" t="e">
        <f t="shared" si="18"/>
        <v>#DIV/0!</v>
      </c>
      <c r="G136" s="255">
        <v>0</v>
      </c>
      <c r="H136" s="255"/>
      <c r="I136" s="255" t="e">
        <f t="shared" si="17"/>
        <v>#DIV/0!</v>
      </c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7"/>
      <c r="AD136" s="257"/>
      <c r="AE136" s="257"/>
      <c r="AF136" s="257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9"/>
      <c r="BK136" s="259"/>
    </row>
    <row r="137" spans="1:63" s="354" customFormat="1" ht="18.75" x14ac:dyDescent="0.25">
      <c r="A137" s="348" t="s">
        <v>147</v>
      </c>
      <c r="B137" s="349">
        <v>349</v>
      </c>
      <c r="C137" s="350">
        <f>SUM(C138)</f>
        <v>1600</v>
      </c>
      <c r="D137" s="350">
        <f>D138</f>
        <v>0</v>
      </c>
      <c r="E137" s="350">
        <f>E138</f>
        <v>1600</v>
      </c>
      <c r="F137" s="97">
        <f t="shared" si="18"/>
        <v>0</v>
      </c>
      <c r="G137" s="350">
        <f>G138</f>
        <v>0</v>
      </c>
      <c r="H137" s="350">
        <f>H138</f>
        <v>0</v>
      </c>
      <c r="I137" s="350" t="e">
        <f t="shared" si="17"/>
        <v>#DIV/0!</v>
      </c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3"/>
      <c r="BK137" s="353"/>
    </row>
    <row r="138" spans="1:63" s="260" customFormat="1" ht="18.75" x14ac:dyDescent="0.3">
      <c r="A138" s="230" t="s">
        <v>148</v>
      </c>
      <c r="B138" s="291">
        <v>3490003</v>
      </c>
      <c r="C138" s="355">
        <v>1600</v>
      </c>
      <c r="D138" s="255">
        <f>H138</f>
        <v>0</v>
      </c>
      <c r="E138" s="255">
        <f>C138-D138</f>
        <v>1600</v>
      </c>
      <c r="F138" s="76">
        <f t="shared" si="18"/>
        <v>0</v>
      </c>
      <c r="G138" s="255"/>
      <c r="H138" s="255"/>
      <c r="I138" s="255" t="e">
        <f t="shared" si="17"/>
        <v>#DIV/0!</v>
      </c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7"/>
      <c r="AD138" s="257"/>
      <c r="AE138" s="257"/>
      <c r="AF138" s="257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9"/>
      <c r="BK138" s="259"/>
    </row>
    <row r="139" spans="1:63" s="360" customFormat="1" ht="18.75" x14ac:dyDescent="0.25">
      <c r="A139" s="143" t="s">
        <v>149</v>
      </c>
      <c r="B139" s="356" t="s">
        <v>150</v>
      </c>
      <c r="C139" s="357">
        <f>C140+C149</f>
        <v>0</v>
      </c>
      <c r="D139" s="357">
        <f>D140+D149</f>
        <v>0</v>
      </c>
      <c r="E139" s="357">
        <f>E140+E149</f>
        <v>0</v>
      </c>
      <c r="F139" s="145" t="e">
        <f t="shared" si="18"/>
        <v>#DIV/0!</v>
      </c>
      <c r="G139" s="357">
        <f>G140+G149</f>
        <v>0</v>
      </c>
      <c r="H139" s="357">
        <f>H140+H149</f>
        <v>0</v>
      </c>
      <c r="I139" s="357" t="e">
        <f t="shared" si="17"/>
        <v>#DIV/0!</v>
      </c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359"/>
      <c r="BK139" s="359"/>
    </row>
    <row r="140" spans="1:63" s="265" customFormat="1" ht="23.25" customHeight="1" x14ac:dyDescent="0.3">
      <c r="A140" s="242" t="s">
        <v>33</v>
      </c>
      <c r="B140" s="220">
        <v>225</v>
      </c>
      <c r="C140" s="221">
        <f>SUM(C141:C148)</f>
        <v>0</v>
      </c>
      <c r="D140" s="221">
        <f>SUM(D141:D148)</f>
        <v>0</v>
      </c>
      <c r="E140" s="221">
        <f>SUM(E141:E148)</f>
        <v>0</v>
      </c>
      <c r="F140" s="97" t="e">
        <f t="shared" si="18"/>
        <v>#DIV/0!</v>
      </c>
      <c r="G140" s="221">
        <f>SUM(G141:G148)</f>
        <v>0</v>
      </c>
      <c r="H140" s="221">
        <f>SUM(H141:H148)</f>
        <v>0</v>
      </c>
      <c r="I140" s="221" t="e">
        <f t="shared" si="17"/>
        <v>#DIV/0!</v>
      </c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  <c r="BI140" s="200"/>
      <c r="BJ140" s="264"/>
      <c r="BK140" s="264"/>
    </row>
    <row r="141" spans="1:63" s="343" customFormat="1" ht="18.75" x14ac:dyDescent="0.3">
      <c r="A141" s="361" t="s">
        <v>151</v>
      </c>
      <c r="B141" s="231">
        <v>2250069</v>
      </c>
      <c r="C141" s="362"/>
      <c r="D141" s="184">
        <f t="shared" ref="D141:D148" si="24">H141</f>
        <v>0</v>
      </c>
      <c r="E141" s="184">
        <f t="shared" ref="E141:E148" si="25">C141-D141</f>
        <v>0</v>
      </c>
      <c r="F141" s="76" t="e">
        <f t="shared" si="18"/>
        <v>#DIV/0!</v>
      </c>
      <c r="G141" s="184"/>
      <c r="H141" s="184"/>
      <c r="I141" s="184" t="e">
        <f t="shared" si="17"/>
        <v>#DIV/0!</v>
      </c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340"/>
      <c r="AD141" s="340"/>
      <c r="AE141" s="340"/>
      <c r="AF141" s="340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/>
      <c r="BA141" s="341"/>
      <c r="BB141" s="341"/>
      <c r="BC141" s="341"/>
      <c r="BD141" s="341"/>
      <c r="BE141" s="341"/>
      <c r="BF141" s="341"/>
      <c r="BG141" s="341"/>
      <c r="BH141" s="341"/>
      <c r="BI141" s="341"/>
      <c r="BJ141" s="342"/>
      <c r="BK141" s="342"/>
    </row>
    <row r="142" spans="1:63" s="343" customFormat="1" ht="18.75" x14ac:dyDescent="0.3">
      <c r="A142" s="363" t="s">
        <v>152</v>
      </c>
      <c r="B142" s="231">
        <v>2250079</v>
      </c>
      <c r="C142" s="364"/>
      <c r="D142" s="184">
        <f t="shared" si="24"/>
        <v>0</v>
      </c>
      <c r="E142" s="184">
        <f t="shared" si="25"/>
        <v>0</v>
      </c>
      <c r="F142" s="76" t="e">
        <f>D142/C142*100</f>
        <v>#DIV/0!</v>
      </c>
      <c r="G142" s="184"/>
      <c r="H142" s="184"/>
      <c r="I142" s="184" t="e">
        <f t="shared" si="17"/>
        <v>#DIV/0!</v>
      </c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340"/>
      <c r="AD142" s="340"/>
      <c r="AE142" s="340"/>
      <c r="AF142" s="340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341"/>
      <c r="AQ142" s="341"/>
      <c r="AR142" s="341"/>
      <c r="AS142" s="341"/>
      <c r="AT142" s="341"/>
      <c r="AU142" s="341"/>
      <c r="AV142" s="341"/>
      <c r="AW142" s="341"/>
      <c r="AX142" s="341"/>
      <c r="AY142" s="341"/>
      <c r="AZ142" s="341"/>
      <c r="BA142" s="341"/>
      <c r="BB142" s="341"/>
      <c r="BC142" s="341"/>
      <c r="BD142" s="341"/>
      <c r="BE142" s="341"/>
      <c r="BF142" s="341"/>
      <c r="BG142" s="341"/>
      <c r="BH142" s="341"/>
      <c r="BI142" s="341"/>
      <c r="BJ142" s="342"/>
      <c r="BK142" s="342"/>
    </row>
    <row r="143" spans="1:63" s="343" customFormat="1" ht="18.75" x14ac:dyDescent="0.3">
      <c r="A143" s="361" t="s">
        <v>153</v>
      </c>
      <c r="B143" s="231">
        <v>2250110</v>
      </c>
      <c r="C143" s="362"/>
      <c r="D143" s="184">
        <f t="shared" si="24"/>
        <v>0</v>
      </c>
      <c r="E143" s="184">
        <f t="shared" si="25"/>
        <v>0</v>
      </c>
      <c r="F143" s="76" t="e">
        <f t="shared" si="18"/>
        <v>#DIV/0!</v>
      </c>
      <c r="G143" s="184"/>
      <c r="H143" s="184"/>
      <c r="I143" s="184" t="e">
        <f t="shared" si="17"/>
        <v>#DIV/0!</v>
      </c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340"/>
      <c r="AD143" s="340"/>
      <c r="AE143" s="340"/>
      <c r="AF143" s="340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2"/>
      <c r="BK143" s="342"/>
    </row>
    <row r="144" spans="1:63" s="343" customFormat="1" ht="31.5" x14ac:dyDescent="0.3">
      <c r="A144" s="361" t="s">
        <v>154</v>
      </c>
      <c r="B144" s="231">
        <v>2250127</v>
      </c>
      <c r="C144" s="362"/>
      <c r="D144" s="184">
        <f t="shared" si="24"/>
        <v>0</v>
      </c>
      <c r="E144" s="184">
        <f t="shared" si="25"/>
        <v>0</v>
      </c>
      <c r="F144" s="76" t="e">
        <f t="shared" si="18"/>
        <v>#DIV/0!</v>
      </c>
      <c r="G144" s="184"/>
      <c r="H144" s="184"/>
      <c r="I144" s="184" t="e">
        <f t="shared" si="17"/>
        <v>#DIV/0!</v>
      </c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340"/>
      <c r="AD144" s="340"/>
      <c r="AE144" s="340"/>
      <c r="AF144" s="340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2"/>
      <c r="BK144" s="342"/>
    </row>
    <row r="145" spans="1:63" s="343" customFormat="1" ht="18.75" x14ac:dyDescent="0.3">
      <c r="A145" s="365" t="s">
        <v>155</v>
      </c>
      <c r="B145" s="231">
        <v>2250312</v>
      </c>
      <c r="C145" s="362"/>
      <c r="D145" s="184">
        <f t="shared" si="24"/>
        <v>0</v>
      </c>
      <c r="E145" s="184">
        <f t="shared" si="25"/>
        <v>0</v>
      </c>
      <c r="F145" s="76" t="e">
        <f t="shared" si="18"/>
        <v>#DIV/0!</v>
      </c>
      <c r="G145" s="184"/>
      <c r="H145" s="184"/>
      <c r="I145" s="184" t="e">
        <f t="shared" ref="I145:I218" si="26">H145/G145*100</f>
        <v>#DIV/0!</v>
      </c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340"/>
      <c r="AD145" s="340"/>
      <c r="AE145" s="340"/>
      <c r="AF145" s="340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2"/>
      <c r="BK145" s="342"/>
    </row>
    <row r="146" spans="1:63" s="343" customFormat="1" ht="18.75" x14ac:dyDescent="0.3">
      <c r="A146" s="361" t="s">
        <v>156</v>
      </c>
      <c r="B146" s="231">
        <v>2250184</v>
      </c>
      <c r="C146" s="362"/>
      <c r="D146" s="184">
        <f t="shared" si="24"/>
        <v>0</v>
      </c>
      <c r="E146" s="184">
        <f t="shared" si="25"/>
        <v>0</v>
      </c>
      <c r="F146" s="76" t="e">
        <f t="shared" si="18"/>
        <v>#DIV/0!</v>
      </c>
      <c r="G146" s="184"/>
      <c r="H146" s="184"/>
      <c r="I146" s="184" t="e">
        <f t="shared" si="26"/>
        <v>#DIV/0!</v>
      </c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340"/>
      <c r="AD146" s="340"/>
      <c r="AE146" s="340"/>
      <c r="AF146" s="340"/>
      <c r="AG146" s="341"/>
      <c r="AH146" s="341"/>
      <c r="AI146" s="341"/>
      <c r="AJ146" s="341"/>
      <c r="AK146" s="341"/>
      <c r="AL146" s="341"/>
      <c r="AM146" s="341"/>
      <c r="AN146" s="341"/>
      <c r="AO146" s="341"/>
      <c r="AP146" s="341"/>
      <c r="AQ146" s="341"/>
      <c r="AR146" s="341"/>
      <c r="AS146" s="341"/>
      <c r="AT146" s="341"/>
      <c r="AU146" s="341"/>
      <c r="AV146" s="341"/>
      <c r="AW146" s="341"/>
      <c r="AX146" s="341"/>
      <c r="AY146" s="341"/>
      <c r="AZ146" s="341"/>
      <c r="BA146" s="341"/>
      <c r="BB146" s="341"/>
      <c r="BC146" s="341"/>
      <c r="BD146" s="341"/>
      <c r="BE146" s="341"/>
      <c r="BF146" s="341"/>
      <c r="BG146" s="341"/>
      <c r="BH146" s="341"/>
      <c r="BI146" s="341"/>
      <c r="BJ146" s="342"/>
      <c r="BK146" s="342"/>
    </row>
    <row r="147" spans="1:63" s="343" customFormat="1" ht="18.75" x14ac:dyDescent="0.3">
      <c r="A147" s="361" t="s">
        <v>157</v>
      </c>
      <c r="B147" s="231">
        <v>2250267</v>
      </c>
      <c r="C147" s="362"/>
      <c r="D147" s="184"/>
      <c r="E147" s="184"/>
      <c r="F147" s="76"/>
      <c r="G147" s="184"/>
      <c r="H147" s="184"/>
      <c r="I147" s="1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340"/>
      <c r="AD147" s="340"/>
      <c r="AE147" s="340"/>
      <c r="AF147" s="340"/>
      <c r="AG147" s="341"/>
      <c r="AH147" s="341"/>
      <c r="AI147" s="341"/>
      <c r="AJ147" s="341"/>
      <c r="AK147" s="341"/>
      <c r="AL147" s="341"/>
      <c r="AM147" s="341"/>
      <c r="AN147" s="341"/>
      <c r="AO147" s="341"/>
      <c r="AP147" s="341"/>
      <c r="AQ147" s="341"/>
      <c r="AR147" s="341"/>
      <c r="AS147" s="341"/>
      <c r="AT147" s="341"/>
      <c r="AU147" s="341"/>
      <c r="AV147" s="341"/>
      <c r="AW147" s="341"/>
      <c r="AX147" s="341"/>
      <c r="AY147" s="341"/>
      <c r="AZ147" s="341"/>
      <c r="BA147" s="341"/>
      <c r="BB147" s="341"/>
      <c r="BC147" s="341"/>
      <c r="BD147" s="341"/>
      <c r="BE147" s="341"/>
      <c r="BF147" s="341"/>
      <c r="BG147" s="341"/>
      <c r="BH147" s="341"/>
      <c r="BI147" s="341"/>
      <c r="BJ147" s="342"/>
      <c r="BK147" s="342"/>
    </row>
    <row r="148" spans="1:63" s="343" customFormat="1" ht="32.25" customHeight="1" x14ac:dyDescent="0.3">
      <c r="A148" s="296" t="s">
        <v>158</v>
      </c>
      <c r="B148" s="263">
        <v>2250467</v>
      </c>
      <c r="C148" s="362"/>
      <c r="D148" s="184">
        <f t="shared" si="24"/>
        <v>0</v>
      </c>
      <c r="E148" s="184">
        <f t="shared" si="25"/>
        <v>0</v>
      </c>
      <c r="F148" s="76" t="e">
        <f t="shared" si="18"/>
        <v>#DIV/0!</v>
      </c>
      <c r="G148" s="184"/>
      <c r="H148" s="184"/>
      <c r="I148" s="184" t="e">
        <f t="shared" si="26"/>
        <v>#DIV/0!</v>
      </c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340"/>
      <c r="AD148" s="340"/>
      <c r="AE148" s="340"/>
      <c r="AF148" s="340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1"/>
      <c r="AX148" s="341"/>
      <c r="AY148" s="341"/>
      <c r="AZ148" s="341"/>
      <c r="BA148" s="341"/>
      <c r="BB148" s="341"/>
      <c r="BC148" s="341"/>
      <c r="BD148" s="341"/>
      <c r="BE148" s="341"/>
      <c r="BF148" s="341"/>
      <c r="BG148" s="341"/>
      <c r="BH148" s="341"/>
      <c r="BI148" s="341"/>
      <c r="BJ148" s="342"/>
      <c r="BK148" s="342"/>
    </row>
    <row r="149" spans="1:63" s="368" customFormat="1" ht="32.25" customHeight="1" x14ac:dyDescent="0.3">
      <c r="A149" s="242" t="s">
        <v>97</v>
      </c>
      <c r="B149" s="220">
        <v>226</v>
      </c>
      <c r="C149" s="350">
        <f>C150</f>
        <v>0</v>
      </c>
      <c r="D149" s="350">
        <f>D150</f>
        <v>0</v>
      </c>
      <c r="E149" s="350">
        <f>E150</f>
        <v>0</v>
      </c>
      <c r="F149" s="97" t="e">
        <f t="shared" ref="F149:F222" si="27">D149/C149*100</f>
        <v>#DIV/0!</v>
      </c>
      <c r="G149" s="350">
        <f>G150</f>
        <v>0</v>
      </c>
      <c r="H149" s="350">
        <f>H150</f>
        <v>0</v>
      </c>
      <c r="I149" s="350" t="e">
        <f t="shared" si="26"/>
        <v>#DIV/0!</v>
      </c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2"/>
      <c r="AD149" s="352"/>
      <c r="AE149" s="352"/>
      <c r="AF149" s="352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6"/>
      <c r="BG149" s="366"/>
      <c r="BH149" s="366"/>
      <c r="BI149" s="366"/>
      <c r="BJ149" s="367"/>
      <c r="BK149" s="367"/>
    </row>
    <row r="150" spans="1:63" s="343" customFormat="1" ht="32.25" customHeight="1" x14ac:dyDescent="0.3">
      <c r="A150" s="296" t="s">
        <v>159</v>
      </c>
      <c r="B150" s="263">
        <v>2260435</v>
      </c>
      <c r="C150" s="362"/>
      <c r="D150" s="184">
        <f>H150</f>
        <v>0</v>
      </c>
      <c r="E150" s="184">
        <f>C150-D150</f>
        <v>0</v>
      </c>
      <c r="F150" s="76" t="e">
        <f t="shared" si="27"/>
        <v>#DIV/0!</v>
      </c>
      <c r="G150" s="184"/>
      <c r="H150" s="184"/>
      <c r="I150" s="184" t="e">
        <f t="shared" si="26"/>
        <v>#DIV/0!</v>
      </c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340"/>
      <c r="AD150" s="340"/>
      <c r="AE150" s="340"/>
      <c r="AF150" s="340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341"/>
      <c r="AS150" s="341"/>
      <c r="AT150" s="341"/>
      <c r="AU150" s="341"/>
      <c r="AV150" s="341"/>
      <c r="AW150" s="341"/>
      <c r="AX150" s="341"/>
      <c r="AY150" s="341"/>
      <c r="AZ150" s="341"/>
      <c r="BA150" s="341"/>
      <c r="BB150" s="341"/>
      <c r="BC150" s="341"/>
      <c r="BD150" s="341"/>
      <c r="BE150" s="341"/>
      <c r="BF150" s="341"/>
      <c r="BG150" s="341"/>
      <c r="BH150" s="341"/>
      <c r="BI150" s="341"/>
      <c r="BJ150" s="342"/>
      <c r="BK150" s="342"/>
    </row>
    <row r="151" spans="1:63" s="360" customFormat="1" ht="18.75" x14ac:dyDescent="0.25">
      <c r="A151" s="143" t="s">
        <v>160</v>
      </c>
      <c r="B151" s="369" t="s">
        <v>161</v>
      </c>
      <c r="C151" s="370">
        <f>C152+C159+C163</f>
        <v>99332</v>
      </c>
      <c r="D151" s="370">
        <f>D152+D159+D163</f>
        <v>20321.73</v>
      </c>
      <c r="E151" s="370">
        <f>E152+E159+E163</f>
        <v>79010.27</v>
      </c>
      <c r="F151" s="145">
        <f t="shared" si="27"/>
        <v>20.458392058953812</v>
      </c>
      <c r="G151" s="370">
        <f>G152+G159+G163</f>
        <v>20322</v>
      </c>
      <c r="H151" s="370">
        <f>H152+H159+H163</f>
        <v>20321.73</v>
      </c>
      <c r="I151" s="370">
        <f t="shared" si="26"/>
        <v>99.998671390611165</v>
      </c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359"/>
      <c r="BK151" s="359"/>
    </row>
    <row r="152" spans="1:63" s="375" customFormat="1" ht="21" customHeight="1" x14ac:dyDescent="0.25">
      <c r="A152" s="242" t="s">
        <v>33</v>
      </c>
      <c r="B152" s="372">
        <v>225</v>
      </c>
      <c r="C152" s="221">
        <f t="shared" ref="C152:H152" si="28">SUM(C153:C158)</f>
        <v>69966</v>
      </c>
      <c r="D152" s="221">
        <f t="shared" si="28"/>
        <v>15167.73</v>
      </c>
      <c r="E152" s="221">
        <f t="shared" si="28"/>
        <v>54798.270000000004</v>
      </c>
      <c r="F152" s="97">
        <f t="shared" si="27"/>
        <v>21.67871537603979</v>
      </c>
      <c r="G152" s="221">
        <f t="shared" si="28"/>
        <v>15168</v>
      </c>
      <c r="H152" s="221">
        <f t="shared" si="28"/>
        <v>15167.73</v>
      </c>
      <c r="I152" s="221">
        <f t="shared" si="26"/>
        <v>99.99821993670885</v>
      </c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4"/>
      <c r="BK152" s="374"/>
    </row>
    <row r="153" spans="1:63" s="248" customFormat="1" ht="18.75" x14ac:dyDescent="0.3">
      <c r="A153" s="268" t="s">
        <v>162</v>
      </c>
      <c r="B153" s="231">
        <v>2250011</v>
      </c>
      <c r="C153" s="355">
        <v>9295</v>
      </c>
      <c r="D153" s="198">
        <f>H153</f>
        <v>0</v>
      </c>
      <c r="E153" s="184">
        <f>C153-D153</f>
        <v>9295</v>
      </c>
      <c r="F153" s="76">
        <f t="shared" si="27"/>
        <v>0</v>
      </c>
      <c r="G153" s="198">
        <v>0</v>
      </c>
      <c r="H153" s="198"/>
      <c r="I153" s="198" t="e">
        <f t="shared" si="26"/>
        <v>#DIV/0!</v>
      </c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233"/>
      <c r="AD153" s="233"/>
      <c r="AE153" s="233"/>
      <c r="AF153" s="233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  <c r="AR153" s="246"/>
      <c r="AS153" s="246"/>
      <c r="AT153" s="246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7"/>
      <c r="BK153" s="247"/>
    </row>
    <row r="154" spans="1:63" s="260" customFormat="1" ht="18.75" x14ac:dyDescent="0.3">
      <c r="A154" s="268" t="s">
        <v>163</v>
      </c>
      <c r="B154" s="272">
        <v>2250103</v>
      </c>
      <c r="C154" s="355"/>
      <c r="D154" s="255">
        <f>H154</f>
        <v>0</v>
      </c>
      <c r="E154" s="184">
        <f t="shared" ref="E154:E162" si="29">C154-D154</f>
        <v>0</v>
      </c>
      <c r="F154" s="76" t="e">
        <f t="shared" si="27"/>
        <v>#DIV/0!</v>
      </c>
      <c r="G154" s="255">
        <v>0</v>
      </c>
      <c r="H154" s="255"/>
      <c r="I154" s="255" t="e">
        <f t="shared" si="26"/>
        <v>#DIV/0!</v>
      </c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7"/>
      <c r="AD154" s="257"/>
      <c r="AE154" s="257"/>
      <c r="AF154" s="257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9"/>
      <c r="BK154" s="259"/>
    </row>
    <row r="155" spans="1:63" s="260" customFormat="1" ht="18.75" x14ac:dyDescent="0.3">
      <c r="A155" s="230" t="s">
        <v>164</v>
      </c>
      <c r="B155" s="272">
        <v>2250105</v>
      </c>
      <c r="C155" s="376"/>
      <c r="D155" s="255">
        <f>H155</f>
        <v>0</v>
      </c>
      <c r="E155" s="184">
        <f t="shared" si="29"/>
        <v>0</v>
      </c>
      <c r="F155" s="76" t="e">
        <f t="shared" si="27"/>
        <v>#DIV/0!</v>
      </c>
      <c r="G155" s="255">
        <v>0</v>
      </c>
      <c r="H155" s="255"/>
      <c r="I155" s="255" t="e">
        <f t="shared" si="26"/>
        <v>#DIV/0!</v>
      </c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7"/>
      <c r="AD155" s="257"/>
      <c r="AE155" s="257"/>
      <c r="AF155" s="257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9"/>
      <c r="BK155" s="259"/>
    </row>
    <row r="156" spans="1:63" s="260" customFormat="1" ht="31.5" x14ac:dyDescent="0.3">
      <c r="A156" s="230" t="s">
        <v>110</v>
      </c>
      <c r="B156" s="272">
        <v>2250106</v>
      </c>
      <c r="C156" s="376"/>
      <c r="D156" s="255"/>
      <c r="E156" s="184">
        <f t="shared" si="29"/>
        <v>0</v>
      </c>
      <c r="F156" s="76"/>
      <c r="G156" s="255">
        <v>0</v>
      </c>
      <c r="H156" s="255"/>
      <c r="I156" s="255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7"/>
      <c r="AD156" s="257"/>
      <c r="AE156" s="257"/>
      <c r="AF156" s="257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9"/>
      <c r="BK156" s="259"/>
    </row>
    <row r="157" spans="1:63" s="343" customFormat="1" ht="18.75" x14ac:dyDescent="0.3">
      <c r="A157" s="230" t="s">
        <v>165</v>
      </c>
      <c r="B157" s="272">
        <v>2250124</v>
      </c>
      <c r="C157" s="355">
        <v>60671</v>
      </c>
      <c r="D157" s="184">
        <f>H157</f>
        <v>15167.73</v>
      </c>
      <c r="E157" s="184">
        <f t="shared" si="29"/>
        <v>45503.270000000004</v>
      </c>
      <c r="F157" s="76">
        <f t="shared" si="27"/>
        <v>24.999967035321653</v>
      </c>
      <c r="G157" s="184">
        <v>15168</v>
      </c>
      <c r="H157" s="184">
        <v>15167.73</v>
      </c>
      <c r="I157" s="184">
        <f t="shared" si="26"/>
        <v>99.99821993670885</v>
      </c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340"/>
      <c r="AD157" s="340"/>
      <c r="AE157" s="340"/>
      <c r="AF157" s="340"/>
      <c r="AG157" s="341"/>
      <c r="AH157" s="341"/>
      <c r="AI157" s="341"/>
      <c r="AJ157" s="341"/>
      <c r="AK157" s="341"/>
      <c r="AL157" s="341"/>
      <c r="AM157" s="341"/>
      <c r="AN157" s="341"/>
      <c r="AO157" s="341"/>
      <c r="AP157" s="341"/>
      <c r="AQ157" s="341"/>
      <c r="AR157" s="341"/>
      <c r="AS157" s="341"/>
      <c r="AT157" s="341"/>
      <c r="AU157" s="341"/>
      <c r="AV157" s="341"/>
      <c r="AW157" s="341"/>
      <c r="AX157" s="341"/>
      <c r="AY157" s="341"/>
      <c r="AZ157" s="341"/>
      <c r="BA157" s="341"/>
      <c r="BB157" s="341"/>
      <c r="BC157" s="341"/>
      <c r="BD157" s="341"/>
      <c r="BE157" s="341"/>
      <c r="BF157" s="341"/>
      <c r="BG157" s="341"/>
      <c r="BH157" s="341"/>
      <c r="BI157" s="341"/>
      <c r="BJ157" s="342"/>
      <c r="BK157" s="342"/>
    </row>
    <row r="158" spans="1:63" s="343" customFormat="1" ht="31.5" x14ac:dyDescent="0.3">
      <c r="A158" s="230" t="s">
        <v>166</v>
      </c>
      <c r="B158" s="272">
        <v>2250194</v>
      </c>
      <c r="C158" s="376">
        <v>0</v>
      </c>
      <c r="D158" s="184">
        <f>H158</f>
        <v>0</v>
      </c>
      <c r="E158" s="184">
        <f t="shared" si="29"/>
        <v>0</v>
      </c>
      <c r="F158" s="76" t="e">
        <f t="shared" si="27"/>
        <v>#DIV/0!</v>
      </c>
      <c r="G158" s="184">
        <v>0</v>
      </c>
      <c r="H158" s="184"/>
      <c r="I158" s="184" t="e">
        <f t="shared" si="26"/>
        <v>#DIV/0!</v>
      </c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340"/>
      <c r="AD158" s="340"/>
      <c r="AE158" s="340"/>
      <c r="AF158" s="340"/>
      <c r="AG158" s="341"/>
      <c r="AH158" s="341"/>
      <c r="AI158" s="341"/>
      <c r="AJ158" s="341"/>
      <c r="AK158" s="341"/>
      <c r="AL158" s="341"/>
      <c r="AM158" s="341"/>
      <c r="AN158" s="341"/>
      <c r="AO158" s="341"/>
      <c r="AP158" s="341"/>
      <c r="AQ158" s="341"/>
      <c r="AR158" s="341"/>
      <c r="AS158" s="341"/>
      <c r="AT158" s="341"/>
      <c r="AU158" s="341"/>
      <c r="AV158" s="341"/>
      <c r="AW158" s="341"/>
      <c r="AX158" s="341"/>
      <c r="AY158" s="341"/>
      <c r="AZ158" s="341"/>
      <c r="BA158" s="341"/>
      <c r="BB158" s="341"/>
      <c r="BC158" s="341"/>
      <c r="BD158" s="341"/>
      <c r="BE158" s="341"/>
      <c r="BF158" s="341"/>
      <c r="BG158" s="341"/>
      <c r="BH158" s="341"/>
      <c r="BI158" s="341"/>
      <c r="BJ158" s="342"/>
      <c r="BK158" s="342"/>
    </row>
    <row r="159" spans="1:63" s="379" customFormat="1" ht="21.75" customHeight="1" x14ac:dyDescent="0.3">
      <c r="A159" s="219" t="s">
        <v>35</v>
      </c>
      <c r="B159" s="377">
        <v>226</v>
      </c>
      <c r="C159" s="221">
        <f>SUM(C160:C162)</f>
        <v>20616</v>
      </c>
      <c r="D159" s="221">
        <f>SUM(D160:D162)</f>
        <v>5154</v>
      </c>
      <c r="E159" s="221">
        <f>SUM(E160:E162)</f>
        <v>15462</v>
      </c>
      <c r="F159" s="97">
        <f t="shared" si="27"/>
        <v>25</v>
      </c>
      <c r="G159" s="221">
        <f>SUM(G160:G162)</f>
        <v>5154</v>
      </c>
      <c r="H159" s="221">
        <f>SUM(H160:H162)</f>
        <v>5154</v>
      </c>
      <c r="I159" s="221">
        <f t="shared" si="26"/>
        <v>100</v>
      </c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7"/>
      <c r="BG159" s="327"/>
      <c r="BH159" s="327"/>
      <c r="BI159" s="327"/>
      <c r="BJ159" s="378"/>
      <c r="BK159" s="378"/>
    </row>
    <row r="160" spans="1:63" s="343" customFormat="1" ht="18.75" x14ac:dyDescent="0.3">
      <c r="A160" s="380" t="s">
        <v>167</v>
      </c>
      <c r="B160" s="267">
        <v>2260094</v>
      </c>
      <c r="C160" s="376"/>
      <c r="D160" s="184">
        <f>H160</f>
        <v>0</v>
      </c>
      <c r="E160" s="184">
        <f t="shared" si="29"/>
        <v>0</v>
      </c>
      <c r="F160" s="76" t="e">
        <f t="shared" si="27"/>
        <v>#DIV/0!</v>
      </c>
      <c r="G160" s="184">
        <v>0</v>
      </c>
      <c r="H160" s="184"/>
      <c r="I160" s="184" t="e">
        <f t="shared" si="26"/>
        <v>#DIV/0!</v>
      </c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340"/>
      <c r="AD160" s="340"/>
      <c r="AE160" s="340"/>
      <c r="AF160" s="340"/>
      <c r="AG160" s="341"/>
      <c r="AH160" s="341"/>
      <c r="AI160" s="341"/>
      <c r="AJ160" s="341"/>
      <c r="AK160" s="341"/>
      <c r="AL160" s="341"/>
      <c r="AM160" s="341"/>
      <c r="AN160" s="341"/>
      <c r="AO160" s="341"/>
      <c r="AP160" s="341"/>
      <c r="AQ160" s="341"/>
      <c r="AR160" s="341"/>
      <c r="AS160" s="341"/>
      <c r="AT160" s="341"/>
      <c r="AU160" s="341"/>
      <c r="AV160" s="341"/>
      <c r="AW160" s="341"/>
      <c r="AX160" s="341"/>
      <c r="AY160" s="341"/>
      <c r="AZ160" s="341"/>
      <c r="BA160" s="341"/>
      <c r="BB160" s="341"/>
      <c r="BC160" s="341"/>
      <c r="BD160" s="341"/>
      <c r="BE160" s="341"/>
      <c r="BF160" s="341"/>
      <c r="BG160" s="341"/>
      <c r="BH160" s="341"/>
      <c r="BI160" s="341"/>
      <c r="BJ160" s="342"/>
      <c r="BK160" s="342"/>
    </row>
    <row r="161" spans="1:63" s="343" customFormat="1" ht="21" customHeight="1" x14ac:dyDescent="0.3">
      <c r="A161" s="381" t="s">
        <v>168</v>
      </c>
      <c r="B161" s="291">
        <v>2260101</v>
      </c>
      <c r="C161" s="376">
        <v>20616</v>
      </c>
      <c r="D161" s="184">
        <f>H161</f>
        <v>5154</v>
      </c>
      <c r="E161" s="184">
        <f t="shared" si="29"/>
        <v>15462</v>
      </c>
      <c r="F161" s="76">
        <f t="shared" si="27"/>
        <v>25</v>
      </c>
      <c r="G161" s="184">
        <v>5154</v>
      </c>
      <c r="H161" s="184">
        <v>5154</v>
      </c>
      <c r="I161" s="184">
        <f t="shared" si="26"/>
        <v>100</v>
      </c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340"/>
      <c r="AD161" s="340"/>
      <c r="AE161" s="340"/>
      <c r="AF161" s="340"/>
      <c r="AG161" s="341"/>
      <c r="AH161" s="341"/>
      <c r="AI161" s="341"/>
      <c r="AJ161" s="341"/>
      <c r="AK161" s="341"/>
      <c r="AL161" s="341"/>
      <c r="AM161" s="341"/>
      <c r="AN161" s="341"/>
      <c r="AO161" s="341"/>
      <c r="AP161" s="341"/>
      <c r="AQ161" s="341"/>
      <c r="AR161" s="341"/>
      <c r="AS161" s="341"/>
      <c r="AT161" s="341"/>
      <c r="AU161" s="341"/>
      <c r="AV161" s="341"/>
      <c r="AW161" s="341"/>
      <c r="AX161" s="341"/>
      <c r="AY161" s="341"/>
      <c r="AZ161" s="341"/>
      <c r="BA161" s="341"/>
      <c r="BB161" s="341"/>
      <c r="BC161" s="341"/>
      <c r="BD161" s="341"/>
      <c r="BE161" s="341"/>
      <c r="BF161" s="341"/>
      <c r="BG161" s="341"/>
      <c r="BH161" s="341"/>
      <c r="BI161" s="341"/>
      <c r="BJ161" s="342"/>
      <c r="BK161" s="342"/>
    </row>
    <row r="162" spans="1:63" s="343" customFormat="1" ht="31.5" x14ac:dyDescent="0.3">
      <c r="A162" s="382" t="s">
        <v>169</v>
      </c>
      <c r="B162" s="267">
        <v>2260204</v>
      </c>
      <c r="C162" s="376"/>
      <c r="D162" s="184">
        <f>H162</f>
        <v>0</v>
      </c>
      <c r="E162" s="184">
        <f t="shared" si="29"/>
        <v>0</v>
      </c>
      <c r="F162" s="76" t="e">
        <f t="shared" si="27"/>
        <v>#DIV/0!</v>
      </c>
      <c r="G162" s="184">
        <v>0</v>
      </c>
      <c r="H162" s="184"/>
      <c r="I162" s="184" t="e">
        <f t="shared" si="26"/>
        <v>#DIV/0!</v>
      </c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340"/>
      <c r="AD162" s="340"/>
      <c r="AE162" s="340"/>
      <c r="AF162" s="340"/>
      <c r="AG162" s="341"/>
      <c r="AH162" s="341"/>
      <c r="AI162" s="341"/>
      <c r="AJ162" s="341"/>
      <c r="AK162" s="341"/>
      <c r="AL162" s="341"/>
      <c r="AM162" s="341"/>
      <c r="AN162" s="341"/>
      <c r="AO162" s="341"/>
      <c r="AP162" s="341"/>
      <c r="AQ162" s="341"/>
      <c r="AR162" s="341"/>
      <c r="AS162" s="341"/>
      <c r="AT162" s="341"/>
      <c r="AU162" s="341"/>
      <c r="AV162" s="341"/>
      <c r="AW162" s="341"/>
      <c r="AX162" s="341"/>
      <c r="AY162" s="341"/>
      <c r="AZ162" s="341"/>
      <c r="BA162" s="341"/>
      <c r="BB162" s="341"/>
      <c r="BC162" s="341"/>
      <c r="BD162" s="341"/>
      <c r="BE162" s="341"/>
      <c r="BF162" s="341"/>
      <c r="BG162" s="341"/>
      <c r="BH162" s="341"/>
      <c r="BI162" s="341"/>
      <c r="BJ162" s="342"/>
      <c r="BK162" s="342"/>
    </row>
    <row r="163" spans="1:63" s="314" customFormat="1" ht="26.25" customHeight="1" x14ac:dyDescent="0.25">
      <c r="A163" s="308" t="s">
        <v>44</v>
      </c>
      <c r="B163" s="383">
        <v>340</v>
      </c>
      <c r="C163" s="310">
        <f>C164</f>
        <v>8750</v>
      </c>
      <c r="D163" s="310">
        <f>D164</f>
        <v>0</v>
      </c>
      <c r="E163" s="310">
        <f>E164</f>
        <v>8750</v>
      </c>
      <c r="F163" s="121">
        <f t="shared" si="27"/>
        <v>0</v>
      </c>
      <c r="G163" s="310">
        <f>G164</f>
        <v>0</v>
      </c>
      <c r="H163" s="310">
        <f>H164</f>
        <v>0</v>
      </c>
      <c r="I163" s="310" t="e">
        <f t="shared" si="26"/>
        <v>#DIV/0!</v>
      </c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2"/>
      <c r="AD163" s="312"/>
      <c r="AE163" s="312"/>
      <c r="AF163" s="312"/>
      <c r="AG163" s="312"/>
      <c r="AH163" s="312"/>
      <c r="AI163" s="312"/>
      <c r="AJ163" s="312"/>
      <c r="AK163" s="312"/>
      <c r="AL163" s="312"/>
      <c r="AM163" s="312"/>
      <c r="AN163" s="312"/>
      <c r="AO163" s="312"/>
      <c r="AP163" s="312"/>
      <c r="AQ163" s="312"/>
      <c r="AR163" s="312"/>
      <c r="AS163" s="312"/>
      <c r="AT163" s="312"/>
      <c r="AU163" s="312"/>
      <c r="AV163" s="312"/>
      <c r="AW163" s="312"/>
      <c r="AX163" s="312"/>
      <c r="AY163" s="312"/>
      <c r="AZ163" s="312"/>
      <c r="BA163" s="312"/>
      <c r="BB163" s="312"/>
      <c r="BC163" s="312"/>
      <c r="BD163" s="312"/>
      <c r="BE163" s="312"/>
      <c r="BF163" s="312"/>
      <c r="BG163" s="312"/>
      <c r="BH163" s="312"/>
      <c r="BI163" s="312"/>
      <c r="BJ163" s="313"/>
      <c r="BK163" s="313"/>
    </row>
    <row r="164" spans="1:63" s="316" customFormat="1" ht="16.5" customHeight="1" x14ac:dyDescent="0.25">
      <c r="A164" s="242"/>
      <c r="B164" s="372">
        <v>346</v>
      </c>
      <c r="C164" s="221">
        <f>SUM(C165:C167)</f>
        <v>8750</v>
      </c>
      <c r="D164" s="221">
        <f>SUM(D165:D167)</f>
        <v>0</v>
      </c>
      <c r="E164" s="221">
        <f>SUM(E165:E167)</f>
        <v>8750</v>
      </c>
      <c r="F164" s="97">
        <f t="shared" si="27"/>
        <v>0</v>
      </c>
      <c r="G164" s="221">
        <f>SUM(G165:G167)</f>
        <v>0</v>
      </c>
      <c r="H164" s="221">
        <f>SUM(H165:H167)</f>
        <v>0</v>
      </c>
      <c r="I164" s="221" t="e">
        <f t="shared" si="26"/>
        <v>#DIV/0!</v>
      </c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315"/>
      <c r="BK164" s="315"/>
    </row>
    <row r="165" spans="1:63" s="248" customFormat="1" ht="18.75" x14ac:dyDescent="0.3">
      <c r="A165" s="384" t="s">
        <v>170</v>
      </c>
      <c r="B165" s="267">
        <v>3460008</v>
      </c>
      <c r="C165" s="376">
        <v>8750</v>
      </c>
      <c r="D165" s="198">
        <f>H165</f>
        <v>0</v>
      </c>
      <c r="E165" s="184">
        <f t="shared" ref="E165:E167" si="30">C165-D165</f>
        <v>8750</v>
      </c>
      <c r="F165" s="76">
        <f t="shared" si="27"/>
        <v>0</v>
      </c>
      <c r="G165" s="198">
        <v>0</v>
      </c>
      <c r="H165" s="198"/>
      <c r="I165" s="198" t="e">
        <f t="shared" si="26"/>
        <v>#DIV/0!</v>
      </c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233"/>
      <c r="AD165" s="233"/>
      <c r="AE165" s="233"/>
      <c r="AF165" s="233"/>
      <c r="AG165" s="246"/>
      <c r="AH165" s="246"/>
      <c r="AI165" s="246"/>
      <c r="AJ165" s="246"/>
      <c r="AK165" s="246"/>
      <c r="AL165" s="246"/>
      <c r="AM165" s="246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7"/>
      <c r="BK165" s="247"/>
    </row>
    <row r="166" spans="1:63" s="248" customFormat="1" ht="18.75" x14ac:dyDescent="0.3">
      <c r="A166" s="384" t="s">
        <v>171</v>
      </c>
      <c r="B166" s="267">
        <v>3460013</v>
      </c>
      <c r="C166" s="376"/>
      <c r="D166" s="198">
        <f>H166</f>
        <v>0</v>
      </c>
      <c r="E166" s="184">
        <f t="shared" si="30"/>
        <v>0</v>
      </c>
      <c r="F166" s="76" t="e">
        <f t="shared" si="27"/>
        <v>#DIV/0!</v>
      </c>
      <c r="G166" s="198">
        <v>0</v>
      </c>
      <c r="H166" s="198"/>
      <c r="I166" s="198" t="e">
        <f t="shared" si="26"/>
        <v>#DIV/0!</v>
      </c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233"/>
      <c r="AD166" s="233"/>
      <c r="AE166" s="233"/>
      <c r="AF166" s="233"/>
      <c r="AG166" s="246"/>
      <c r="AH166" s="246"/>
      <c r="AI166" s="246"/>
      <c r="AJ166" s="246"/>
      <c r="AK166" s="246"/>
      <c r="AL166" s="246"/>
      <c r="AM166" s="246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7"/>
      <c r="BK166" s="247"/>
    </row>
    <row r="167" spans="1:63" s="248" customFormat="1" ht="69" customHeight="1" x14ac:dyDescent="0.3">
      <c r="A167" s="365" t="s">
        <v>144</v>
      </c>
      <c r="B167" s="267">
        <v>3460024</v>
      </c>
      <c r="C167" s="376"/>
      <c r="D167" s="198">
        <f>H167</f>
        <v>0</v>
      </c>
      <c r="E167" s="184">
        <f t="shared" si="30"/>
        <v>0</v>
      </c>
      <c r="F167" s="76" t="e">
        <f t="shared" si="27"/>
        <v>#DIV/0!</v>
      </c>
      <c r="G167" s="198">
        <v>0</v>
      </c>
      <c r="H167" s="198"/>
      <c r="I167" s="198" t="e">
        <f t="shared" si="26"/>
        <v>#DIV/0!</v>
      </c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233"/>
      <c r="AD167" s="233"/>
      <c r="AE167" s="233"/>
      <c r="AF167" s="233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7"/>
      <c r="BK167" s="247"/>
    </row>
    <row r="168" spans="1:63" s="386" customFormat="1" ht="18.75" x14ac:dyDescent="0.25">
      <c r="A168" s="143" t="s">
        <v>67</v>
      </c>
      <c r="B168" s="356" t="s">
        <v>172</v>
      </c>
      <c r="C168" s="357">
        <f>C169+C173+C175</f>
        <v>872734</v>
      </c>
      <c r="D168" s="357">
        <f>D169+D173+D175</f>
        <v>162127.24</v>
      </c>
      <c r="E168" s="357">
        <f>E169+E173+E175</f>
        <v>710606.76</v>
      </c>
      <c r="F168" s="145">
        <f t="shared" si="27"/>
        <v>18.576936386115356</v>
      </c>
      <c r="G168" s="357">
        <f>G169+G173+G175</f>
        <v>243084</v>
      </c>
      <c r="H168" s="357">
        <f>H169+H173+H175</f>
        <v>162127.24</v>
      </c>
      <c r="I168" s="357">
        <f t="shared" si="26"/>
        <v>66.695973408369127</v>
      </c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  <c r="AA168" s="358"/>
      <c r="AB168" s="358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85"/>
      <c r="BK168" s="385"/>
    </row>
    <row r="169" spans="1:63" s="265" customFormat="1" ht="21" customHeight="1" x14ac:dyDescent="0.25">
      <c r="A169" s="242" t="s">
        <v>33</v>
      </c>
      <c r="B169" s="372">
        <v>225</v>
      </c>
      <c r="C169" s="221">
        <f>SUM(C170:C172)</f>
        <v>199534</v>
      </c>
      <c r="D169" s="221">
        <f>SUM(D170:D172)</f>
        <v>56307.24</v>
      </c>
      <c r="E169" s="221">
        <f>SUM(E170:E172)</f>
        <v>143226.76</v>
      </c>
      <c r="F169" s="97">
        <f t="shared" si="27"/>
        <v>28.219371134743952</v>
      </c>
      <c r="G169" s="221">
        <f>SUM(G170:G172)</f>
        <v>58284</v>
      </c>
      <c r="H169" s="221">
        <f>SUM(H170:H172)</f>
        <v>56307.24</v>
      </c>
      <c r="I169" s="221">
        <f t="shared" si="26"/>
        <v>96.608400247066086</v>
      </c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64"/>
      <c r="BK169" s="264"/>
    </row>
    <row r="170" spans="1:63" s="391" customFormat="1" ht="29.25" customHeight="1" x14ac:dyDescent="0.3">
      <c r="A170" s="387" t="s">
        <v>110</v>
      </c>
      <c r="B170" s="388">
        <v>2250106</v>
      </c>
      <c r="C170" s="389"/>
      <c r="D170" s="198">
        <f>H170</f>
        <v>0</v>
      </c>
      <c r="E170" s="184">
        <f t="shared" ref="E170:E174" si="31">C170-D170</f>
        <v>0</v>
      </c>
      <c r="F170" s="76" t="e">
        <f t="shared" si="27"/>
        <v>#DIV/0!</v>
      </c>
      <c r="G170" s="389">
        <v>0</v>
      </c>
      <c r="H170" s="389"/>
      <c r="I170" s="198" t="e">
        <f t="shared" si="26"/>
        <v>#DIV/0!</v>
      </c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00"/>
      <c r="BG170" s="200"/>
      <c r="BH170" s="200"/>
      <c r="BI170" s="200"/>
      <c r="BJ170" s="200"/>
      <c r="BK170" s="200"/>
    </row>
    <row r="171" spans="1:63" s="248" customFormat="1" ht="18.75" x14ac:dyDescent="0.3">
      <c r="A171" s="266" t="s">
        <v>173</v>
      </c>
      <c r="B171" s="272">
        <v>2250125</v>
      </c>
      <c r="C171" s="355">
        <v>31534</v>
      </c>
      <c r="D171" s="198">
        <f>H171</f>
        <v>5907.24</v>
      </c>
      <c r="E171" s="184">
        <f t="shared" si="31"/>
        <v>25626.760000000002</v>
      </c>
      <c r="F171" s="76">
        <f t="shared" si="27"/>
        <v>18.732923194012809</v>
      </c>
      <c r="G171" s="198">
        <v>7884</v>
      </c>
      <c r="H171" s="198">
        <v>5907.24</v>
      </c>
      <c r="I171" s="198">
        <f t="shared" si="26"/>
        <v>74.926940639269404</v>
      </c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233"/>
      <c r="AD171" s="233"/>
      <c r="AE171" s="233"/>
      <c r="AF171" s="233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246"/>
      <c r="AS171" s="246"/>
      <c r="AT171" s="246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7"/>
      <c r="BK171" s="247"/>
    </row>
    <row r="172" spans="1:63" s="248" customFormat="1" ht="18.75" x14ac:dyDescent="0.3">
      <c r="A172" s="266" t="s">
        <v>174</v>
      </c>
      <c r="B172" s="272">
        <v>2250126</v>
      </c>
      <c r="C172" s="355">
        <v>168000</v>
      </c>
      <c r="D172" s="198">
        <f>H172</f>
        <v>50400</v>
      </c>
      <c r="E172" s="184">
        <f t="shared" si="31"/>
        <v>117600</v>
      </c>
      <c r="F172" s="76">
        <f t="shared" si="27"/>
        <v>30</v>
      </c>
      <c r="G172" s="198">
        <v>50400</v>
      </c>
      <c r="H172" s="198">
        <v>50400</v>
      </c>
      <c r="I172" s="198">
        <f t="shared" si="26"/>
        <v>100</v>
      </c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233"/>
      <c r="AD172" s="233"/>
      <c r="AE172" s="233"/>
      <c r="AF172" s="233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246"/>
      <c r="AS172" s="246"/>
      <c r="AT172" s="246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7"/>
      <c r="BK172" s="247"/>
    </row>
    <row r="173" spans="1:63" s="393" customFormat="1" ht="21.75" customHeight="1" x14ac:dyDescent="0.3">
      <c r="A173" s="219" t="s">
        <v>35</v>
      </c>
      <c r="B173" s="220">
        <v>226</v>
      </c>
      <c r="C173" s="221">
        <f>SUM(C174:C174)</f>
        <v>673200</v>
      </c>
      <c r="D173" s="221">
        <f>SUM(D174:D174)</f>
        <v>105820</v>
      </c>
      <c r="E173" s="221">
        <f>SUM(E174:E174)</f>
        <v>567380</v>
      </c>
      <c r="F173" s="97">
        <f t="shared" si="27"/>
        <v>15.718954248366012</v>
      </c>
      <c r="G173" s="221">
        <f>SUM(G174:G174)</f>
        <v>184800</v>
      </c>
      <c r="H173" s="221">
        <f>SUM(H174:H174)</f>
        <v>105820</v>
      </c>
      <c r="I173" s="221">
        <f t="shared" si="26"/>
        <v>57.261904761904759</v>
      </c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92"/>
      <c r="BK173" s="392"/>
    </row>
    <row r="174" spans="1:63" s="260" customFormat="1" ht="18.75" x14ac:dyDescent="0.3">
      <c r="A174" s="394" t="s">
        <v>175</v>
      </c>
      <c r="B174" s="272">
        <v>2260096</v>
      </c>
      <c r="C174" s="355">
        <v>673200</v>
      </c>
      <c r="D174" s="255">
        <f>H174</f>
        <v>105820</v>
      </c>
      <c r="E174" s="184">
        <f t="shared" si="31"/>
        <v>567380</v>
      </c>
      <c r="F174" s="76">
        <f t="shared" si="27"/>
        <v>15.718954248366012</v>
      </c>
      <c r="G174" s="255">
        <v>184800</v>
      </c>
      <c r="H174" s="255">
        <v>105820</v>
      </c>
      <c r="I174" s="255">
        <f t="shared" si="26"/>
        <v>57.261904761904759</v>
      </c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7"/>
      <c r="AD174" s="257"/>
      <c r="AE174" s="257"/>
      <c r="AF174" s="257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9"/>
      <c r="BK174" s="259"/>
    </row>
    <row r="175" spans="1:63" s="265" customFormat="1" ht="21" customHeight="1" x14ac:dyDescent="0.25">
      <c r="A175" s="395" t="s">
        <v>44</v>
      </c>
      <c r="B175" s="396">
        <v>340</v>
      </c>
      <c r="C175" s="397">
        <f>C176</f>
        <v>0</v>
      </c>
      <c r="D175" s="397">
        <f>D176</f>
        <v>0</v>
      </c>
      <c r="E175" s="397">
        <f>E176</f>
        <v>0</v>
      </c>
      <c r="F175" s="121" t="e">
        <f t="shared" si="27"/>
        <v>#DIV/0!</v>
      </c>
      <c r="G175" s="397">
        <f>G176</f>
        <v>0</v>
      </c>
      <c r="H175" s="397">
        <f>H176</f>
        <v>0</v>
      </c>
      <c r="I175" s="397" t="e">
        <f t="shared" si="26"/>
        <v>#DIV/0!</v>
      </c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64"/>
      <c r="BK175" s="264"/>
    </row>
    <row r="176" spans="1:63" s="323" customFormat="1" ht="18.75" x14ac:dyDescent="0.25">
      <c r="A176" s="242" t="s">
        <v>147</v>
      </c>
      <c r="B176" s="372">
        <v>346</v>
      </c>
      <c r="C176" s="221">
        <f>SUM(C177:C177)</f>
        <v>0</v>
      </c>
      <c r="D176" s="221">
        <f>SUM(D177:D177)</f>
        <v>0</v>
      </c>
      <c r="E176" s="221">
        <f>SUM(E177:E177)</f>
        <v>0</v>
      </c>
      <c r="F176" s="97" t="e">
        <f t="shared" si="27"/>
        <v>#DIV/0!</v>
      </c>
      <c r="G176" s="221">
        <f>SUM(G177:G177)</f>
        <v>0</v>
      </c>
      <c r="H176" s="221">
        <f>SUM(H177:H177)</f>
        <v>0</v>
      </c>
      <c r="I176" s="221" t="e">
        <f t="shared" si="26"/>
        <v>#DIV/0!</v>
      </c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322"/>
      <c r="BK176" s="322"/>
    </row>
    <row r="177" spans="1:63" s="343" customFormat="1" ht="60" customHeight="1" x14ac:dyDescent="0.3">
      <c r="A177" s="365" t="s">
        <v>144</v>
      </c>
      <c r="B177" s="231">
        <v>3460024</v>
      </c>
      <c r="C177" s="376"/>
      <c r="D177" s="184">
        <f>H177</f>
        <v>0</v>
      </c>
      <c r="E177" s="184">
        <f t="shared" ref="E177" si="32">C177-D177</f>
        <v>0</v>
      </c>
      <c r="F177" s="76" t="e">
        <f t="shared" si="27"/>
        <v>#DIV/0!</v>
      </c>
      <c r="G177" s="184"/>
      <c r="H177" s="184"/>
      <c r="I177" s="184" t="e">
        <f t="shared" si="26"/>
        <v>#DIV/0!</v>
      </c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340"/>
      <c r="AD177" s="340"/>
      <c r="AE177" s="340"/>
      <c r="AF177" s="340"/>
      <c r="AG177" s="341"/>
      <c r="AH177" s="341"/>
      <c r="AI177" s="341"/>
      <c r="AJ177" s="341"/>
      <c r="AK177" s="341"/>
      <c r="AL177" s="341"/>
      <c r="AM177" s="341"/>
      <c r="AN177" s="341"/>
      <c r="AO177" s="341"/>
      <c r="AP177" s="341"/>
      <c r="AQ177" s="341"/>
      <c r="AR177" s="341"/>
      <c r="AS177" s="341"/>
      <c r="AT177" s="341"/>
      <c r="AU177" s="341"/>
      <c r="AV177" s="341"/>
      <c r="AW177" s="341"/>
      <c r="AX177" s="341"/>
      <c r="AY177" s="341"/>
      <c r="AZ177" s="341"/>
      <c r="BA177" s="341"/>
      <c r="BB177" s="341"/>
      <c r="BC177" s="341"/>
      <c r="BD177" s="341"/>
      <c r="BE177" s="341"/>
      <c r="BF177" s="341"/>
      <c r="BG177" s="341"/>
      <c r="BH177" s="341"/>
      <c r="BI177" s="341"/>
      <c r="BJ177" s="342"/>
      <c r="BK177" s="342"/>
    </row>
    <row r="178" spans="1:63" s="405" customFormat="1" ht="46.5" customHeight="1" x14ac:dyDescent="0.25">
      <c r="A178" s="399" t="s">
        <v>176</v>
      </c>
      <c r="B178" s="400" t="s">
        <v>177</v>
      </c>
      <c r="C178" s="401">
        <f>C76+C139+C151+C168</f>
        <v>6867224</v>
      </c>
      <c r="D178" s="401">
        <f>D76+D139+D151+D168</f>
        <v>863180.01</v>
      </c>
      <c r="E178" s="401">
        <f>E76+E139+E151+E168</f>
        <v>6004043.9899999993</v>
      </c>
      <c r="F178" s="131">
        <f t="shared" si="27"/>
        <v>12.569562460755613</v>
      </c>
      <c r="G178" s="401">
        <f>G76+G139+G151+G168</f>
        <v>2166334</v>
      </c>
      <c r="H178" s="401">
        <f>H76+H139+H151+H168</f>
        <v>863180.01</v>
      </c>
      <c r="I178" s="401">
        <f t="shared" si="26"/>
        <v>39.845195154579123</v>
      </c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4"/>
      <c r="BK178" s="404"/>
    </row>
    <row r="179" spans="1:63" s="411" customFormat="1" ht="102" customHeight="1" x14ac:dyDescent="0.25">
      <c r="A179" s="406" t="s">
        <v>178</v>
      </c>
      <c r="B179" s="407" t="s">
        <v>179</v>
      </c>
      <c r="C179" s="408">
        <f t="shared" ref="C179:H179" si="33">C180+C200+C207</f>
        <v>90500</v>
      </c>
      <c r="D179" s="408">
        <f t="shared" si="33"/>
        <v>0</v>
      </c>
      <c r="E179" s="408">
        <f t="shared" si="33"/>
        <v>90500</v>
      </c>
      <c r="F179" s="137">
        <f t="shared" si="27"/>
        <v>0</v>
      </c>
      <c r="G179" s="408">
        <f t="shared" si="33"/>
        <v>0</v>
      </c>
      <c r="H179" s="408">
        <f t="shared" si="33"/>
        <v>0</v>
      </c>
      <c r="I179" s="408" t="e">
        <f t="shared" si="26"/>
        <v>#DIV/0!</v>
      </c>
      <c r="J179" s="409"/>
      <c r="K179" s="409"/>
      <c r="L179" s="409"/>
      <c r="M179" s="409"/>
      <c r="N179" s="409"/>
      <c r="O179" s="409"/>
      <c r="P179" s="409"/>
      <c r="Q179" s="409"/>
      <c r="R179" s="409"/>
      <c r="S179" s="409"/>
      <c r="T179" s="409"/>
      <c r="U179" s="409"/>
      <c r="V179" s="409"/>
      <c r="W179" s="409"/>
      <c r="X179" s="409"/>
      <c r="Y179" s="409"/>
      <c r="Z179" s="409"/>
      <c r="AA179" s="409"/>
      <c r="AB179" s="409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410"/>
      <c r="BK179" s="410"/>
    </row>
    <row r="180" spans="1:63" s="386" customFormat="1" ht="18.75" x14ac:dyDescent="0.25">
      <c r="A180" s="170" t="s">
        <v>180</v>
      </c>
      <c r="B180" s="412" t="s">
        <v>87</v>
      </c>
      <c r="C180" s="413">
        <f>C181+C185+C190+C198</f>
        <v>90500</v>
      </c>
      <c r="D180" s="413">
        <f>D181+D185+D190+D198</f>
        <v>0</v>
      </c>
      <c r="E180" s="413">
        <f>E181+E185+E190+E198</f>
        <v>90500</v>
      </c>
      <c r="F180" s="145">
        <f t="shared" si="27"/>
        <v>0</v>
      </c>
      <c r="G180" s="413">
        <f>G181+G185+G190+G198</f>
        <v>0</v>
      </c>
      <c r="H180" s="413">
        <f>H181+H185+H190+H198</f>
        <v>0</v>
      </c>
      <c r="I180" s="413" t="e">
        <f t="shared" si="26"/>
        <v>#DIV/0!</v>
      </c>
      <c r="J180" s="414"/>
      <c r="K180" s="414"/>
      <c r="L180" s="414"/>
      <c r="M180" s="414"/>
      <c r="N180" s="414"/>
      <c r="O180" s="414"/>
      <c r="P180" s="414"/>
      <c r="Q180" s="414"/>
      <c r="R180" s="414"/>
      <c r="S180" s="414"/>
      <c r="T180" s="414"/>
      <c r="U180" s="414"/>
      <c r="V180" s="414"/>
      <c r="W180" s="414"/>
      <c r="X180" s="414"/>
      <c r="Y180" s="414"/>
      <c r="Z180" s="414"/>
      <c r="AA180" s="414"/>
      <c r="AB180" s="414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85"/>
      <c r="BK180" s="385"/>
    </row>
    <row r="181" spans="1:63" s="379" customFormat="1" ht="21" customHeight="1" x14ac:dyDescent="0.25">
      <c r="A181" s="242" t="s">
        <v>33</v>
      </c>
      <c r="B181" s="415" t="s">
        <v>181</v>
      </c>
      <c r="C181" s="321">
        <f>SUM(C182:C184)</f>
        <v>0</v>
      </c>
      <c r="D181" s="321">
        <f>SUM(D182:D184)</f>
        <v>0</v>
      </c>
      <c r="E181" s="321">
        <f>SUM(E182:E184)</f>
        <v>0</v>
      </c>
      <c r="F181" s="97" t="e">
        <f t="shared" si="27"/>
        <v>#DIV/0!</v>
      </c>
      <c r="G181" s="321">
        <f>SUM(G182:G184)</f>
        <v>0</v>
      </c>
      <c r="H181" s="321">
        <f>SUM(H182:H184)</f>
        <v>0</v>
      </c>
      <c r="I181" s="321" t="e">
        <f t="shared" si="26"/>
        <v>#DIV/0!</v>
      </c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327"/>
      <c r="AD181" s="327"/>
      <c r="AE181" s="327"/>
      <c r="AF181" s="327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7"/>
      <c r="BF181" s="327"/>
      <c r="BG181" s="327"/>
      <c r="BH181" s="327"/>
      <c r="BI181" s="327"/>
      <c r="BJ181" s="378"/>
      <c r="BK181" s="378"/>
    </row>
    <row r="182" spans="1:63" s="248" customFormat="1" ht="18.75" x14ac:dyDescent="0.3">
      <c r="A182" s="416" t="s">
        <v>182</v>
      </c>
      <c r="B182" s="272">
        <v>2250132</v>
      </c>
      <c r="C182" s="364"/>
      <c r="D182" s="198">
        <f>H182</f>
        <v>0</v>
      </c>
      <c r="E182" s="184">
        <f t="shared" ref="E182:E199" si="34">C182-D182</f>
        <v>0</v>
      </c>
      <c r="F182" s="76" t="e">
        <f t="shared" si="27"/>
        <v>#DIV/0!</v>
      </c>
      <c r="G182" s="198"/>
      <c r="H182" s="198"/>
      <c r="I182" s="198" t="e">
        <f t="shared" si="26"/>
        <v>#DIV/0!</v>
      </c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233"/>
      <c r="AD182" s="233"/>
      <c r="AE182" s="233"/>
      <c r="AF182" s="233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246"/>
      <c r="AS182" s="246"/>
      <c r="AT182" s="246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7"/>
      <c r="BK182" s="247"/>
    </row>
    <row r="183" spans="1:63" s="343" customFormat="1" ht="18.75" x14ac:dyDescent="0.3">
      <c r="A183" s="417" t="s">
        <v>183</v>
      </c>
      <c r="B183" s="231">
        <v>2250134</v>
      </c>
      <c r="C183" s="376"/>
      <c r="D183" s="184">
        <f>H183</f>
        <v>0</v>
      </c>
      <c r="E183" s="184">
        <f t="shared" si="34"/>
        <v>0</v>
      </c>
      <c r="F183" s="76" t="e">
        <f t="shared" si="27"/>
        <v>#DIV/0!</v>
      </c>
      <c r="G183" s="184"/>
      <c r="H183" s="184"/>
      <c r="I183" s="184" t="e">
        <f t="shared" si="26"/>
        <v>#DIV/0!</v>
      </c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340"/>
      <c r="AD183" s="340"/>
      <c r="AE183" s="340"/>
      <c r="AF183" s="340"/>
      <c r="AG183" s="341"/>
      <c r="AH183" s="341"/>
      <c r="AI183" s="341"/>
      <c r="AJ183" s="341"/>
      <c r="AK183" s="341"/>
      <c r="AL183" s="341"/>
      <c r="AM183" s="341"/>
      <c r="AN183" s="341"/>
      <c r="AO183" s="341"/>
      <c r="AP183" s="341"/>
      <c r="AQ183" s="341"/>
      <c r="AR183" s="341"/>
      <c r="AS183" s="341"/>
      <c r="AT183" s="341"/>
      <c r="AU183" s="341"/>
      <c r="AV183" s="341"/>
      <c r="AW183" s="341"/>
      <c r="AX183" s="341"/>
      <c r="AY183" s="341"/>
      <c r="AZ183" s="341"/>
      <c r="BA183" s="341"/>
      <c r="BB183" s="341"/>
      <c r="BC183" s="341"/>
      <c r="BD183" s="341"/>
      <c r="BE183" s="341"/>
      <c r="BF183" s="341"/>
      <c r="BG183" s="341"/>
      <c r="BH183" s="341"/>
      <c r="BI183" s="341"/>
      <c r="BJ183" s="342"/>
      <c r="BK183" s="342"/>
    </row>
    <row r="184" spans="1:63" s="260" customFormat="1" ht="18.75" x14ac:dyDescent="0.3">
      <c r="A184" s="363" t="s">
        <v>184</v>
      </c>
      <c r="B184" s="272">
        <v>2250135</v>
      </c>
      <c r="C184" s="362"/>
      <c r="D184" s="255">
        <f>H184</f>
        <v>0</v>
      </c>
      <c r="E184" s="184">
        <f t="shared" si="34"/>
        <v>0</v>
      </c>
      <c r="F184" s="76" t="e">
        <f t="shared" si="27"/>
        <v>#DIV/0!</v>
      </c>
      <c r="G184" s="255"/>
      <c r="H184" s="255"/>
      <c r="I184" s="255" t="e">
        <f t="shared" si="26"/>
        <v>#DIV/0!</v>
      </c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57"/>
      <c r="AD184" s="257"/>
      <c r="AE184" s="257"/>
      <c r="AF184" s="257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9"/>
      <c r="BK184" s="259"/>
    </row>
    <row r="185" spans="1:63" s="379" customFormat="1" ht="24" customHeight="1" x14ac:dyDescent="0.25">
      <c r="A185" s="219" t="s">
        <v>35</v>
      </c>
      <c r="B185" s="415" t="s">
        <v>185</v>
      </c>
      <c r="C185" s="321">
        <f t="shared" ref="C185:H185" si="35">SUM(C186:C189)</f>
        <v>6000</v>
      </c>
      <c r="D185" s="321">
        <f t="shared" si="35"/>
        <v>0</v>
      </c>
      <c r="E185" s="321">
        <f t="shared" si="35"/>
        <v>6000</v>
      </c>
      <c r="F185" s="97">
        <f t="shared" si="27"/>
        <v>0</v>
      </c>
      <c r="G185" s="321">
        <f t="shared" si="35"/>
        <v>0</v>
      </c>
      <c r="H185" s="321">
        <f t="shared" si="35"/>
        <v>0</v>
      </c>
      <c r="I185" s="321" t="e">
        <f t="shared" si="26"/>
        <v>#DIV/0!</v>
      </c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7"/>
      <c r="BF185" s="327"/>
      <c r="BG185" s="327"/>
      <c r="BH185" s="327"/>
      <c r="BI185" s="327"/>
      <c r="BJ185" s="378"/>
      <c r="BK185" s="378"/>
    </row>
    <row r="186" spans="1:63" s="419" customFormat="1" ht="18.75" x14ac:dyDescent="0.3">
      <c r="A186" s="363" t="s">
        <v>186</v>
      </c>
      <c r="B186" s="291">
        <v>2260048</v>
      </c>
      <c r="C186" s="362"/>
      <c r="D186" s="198">
        <f>H186</f>
        <v>0</v>
      </c>
      <c r="E186" s="184">
        <f t="shared" si="34"/>
        <v>0</v>
      </c>
      <c r="F186" s="76" t="e">
        <f t="shared" si="27"/>
        <v>#DIV/0!</v>
      </c>
      <c r="G186" s="255"/>
      <c r="H186" s="255"/>
      <c r="I186" s="255" t="e">
        <f t="shared" si="26"/>
        <v>#DIV/0!</v>
      </c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327"/>
      <c r="AD186" s="327"/>
      <c r="AE186" s="327"/>
      <c r="AF186" s="327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  <c r="AZ186" s="328"/>
      <c r="BA186" s="328"/>
      <c r="BB186" s="328"/>
      <c r="BC186" s="328"/>
      <c r="BD186" s="328"/>
      <c r="BE186" s="328"/>
      <c r="BF186" s="328"/>
      <c r="BG186" s="328"/>
      <c r="BH186" s="328"/>
      <c r="BI186" s="328"/>
      <c r="BJ186" s="418"/>
      <c r="BK186" s="418"/>
    </row>
    <row r="187" spans="1:63" s="419" customFormat="1" ht="18.75" x14ac:dyDescent="0.3">
      <c r="A187" s="361" t="s">
        <v>126</v>
      </c>
      <c r="B187" s="291">
        <v>2260034</v>
      </c>
      <c r="C187" s="362"/>
      <c r="D187" s="198"/>
      <c r="E187" s="184">
        <f t="shared" si="34"/>
        <v>0</v>
      </c>
      <c r="F187" s="76"/>
      <c r="G187" s="255"/>
      <c r="H187" s="255"/>
      <c r="I187" s="255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327"/>
      <c r="AD187" s="327"/>
      <c r="AE187" s="327"/>
      <c r="AF187" s="327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  <c r="AZ187" s="328"/>
      <c r="BA187" s="328"/>
      <c r="BB187" s="328"/>
      <c r="BC187" s="328"/>
      <c r="BD187" s="328"/>
      <c r="BE187" s="328"/>
      <c r="BF187" s="328"/>
      <c r="BG187" s="328"/>
      <c r="BH187" s="328"/>
      <c r="BI187" s="328"/>
      <c r="BJ187" s="418"/>
      <c r="BK187" s="418"/>
    </row>
    <row r="188" spans="1:63" s="248" customFormat="1" ht="31.5" x14ac:dyDescent="0.3">
      <c r="A188" s="382" t="s">
        <v>187</v>
      </c>
      <c r="B188" s="267">
        <v>2260336</v>
      </c>
      <c r="C188" s="355">
        <v>6000</v>
      </c>
      <c r="D188" s="198">
        <f>H188</f>
        <v>0</v>
      </c>
      <c r="E188" s="184">
        <f t="shared" si="34"/>
        <v>6000</v>
      </c>
      <c r="F188" s="76">
        <f t="shared" si="27"/>
        <v>0</v>
      </c>
      <c r="G188" s="198"/>
      <c r="H188" s="198"/>
      <c r="I188" s="198" t="e">
        <f t="shared" si="26"/>
        <v>#DIV/0!</v>
      </c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233"/>
      <c r="AD188" s="233"/>
      <c r="AE188" s="233"/>
      <c r="AF188" s="233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7"/>
      <c r="BK188" s="247"/>
    </row>
    <row r="189" spans="1:63" s="260" customFormat="1" ht="22.5" customHeight="1" x14ac:dyDescent="0.3">
      <c r="A189" s="361" t="s">
        <v>188</v>
      </c>
      <c r="B189" s="291">
        <v>2260382</v>
      </c>
      <c r="C189" s="376"/>
      <c r="D189" s="255">
        <f>H189</f>
        <v>0</v>
      </c>
      <c r="E189" s="184">
        <f t="shared" si="34"/>
        <v>0</v>
      </c>
      <c r="F189" s="76" t="e">
        <f t="shared" si="27"/>
        <v>#DIV/0!</v>
      </c>
      <c r="G189" s="255"/>
      <c r="H189" s="255"/>
      <c r="I189" s="255" t="e">
        <f t="shared" si="26"/>
        <v>#DIV/0!</v>
      </c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57"/>
      <c r="AD189" s="257"/>
      <c r="AE189" s="257"/>
      <c r="AF189" s="257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9"/>
      <c r="BK189" s="259"/>
    </row>
    <row r="190" spans="1:63" s="265" customFormat="1" ht="21.75" customHeight="1" x14ac:dyDescent="0.25">
      <c r="A190" s="242" t="s">
        <v>39</v>
      </c>
      <c r="B190" s="420" t="s">
        <v>189</v>
      </c>
      <c r="C190" s="321">
        <f t="shared" ref="C190:H190" si="36">SUM(C192:C197)</f>
        <v>0</v>
      </c>
      <c r="D190" s="321">
        <f t="shared" si="36"/>
        <v>0</v>
      </c>
      <c r="E190" s="321">
        <f>SUM(E192:E197)</f>
        <v>0</v>
      </c>
      <c r="F190" s="97" t="e">
        <f t="shared" si="27"/>
        <v>#DIV/0!</v>
      </c>
      <c r="G190" s="321">
        <f t="shared" si="36"/>
        <v>0</v>
      </c>
      <c r="H190" s="321">
        <f t="shared" si="36"/>
        <v>0</v>
      </c>
      <c r="I190" s="321" t="e">
        <f t="shared" si="26"/>
        <v>#DIV/0!</v>
      </c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  <c r="BI190" s="200"/>
      <c r="BJ190" s="264"/>
      <c r="BK190" s="264"/>
    </row>
    <row r="191" spans="1:63" s="391" customFormat="1" ht="21.75" customHeight="1" x14ac:dyDescent="0.3">
      <c r="A191" s="384" t="s">
        <v>190</v>
      </c>
      <c r="B191" s="421">
        <v>3100004</v>
      </c>
      <c r="C191" s="422"/>
      <c r="D191" s="198">
        <f t="shared" ref="D191:D196" si="37">H191</f>
        <v>0</v>
      </c>
      <c r="E191" s="184">
        <f t="shared" si="34"/>
        <v>0</v>
      </c>
      <c r="F191" s="76"/>
      <c r="G191" s="422"/>
      <c r="H191" s="422"/>
      <c r="I191" s="422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00"/>
      <c r="BB191" s="200"/>
      <c r="BC191" s="200"/>
      <c r="BD191" s="200"/>
      <c r="BE191" s="200"/>
      <c r="BF191" s="200"/>
      <c r="BG191" s="200"/>
      <c r="BH191" s="200"/>
      <c r="BI191" s="200"/>
      <c r="BJ191" s="200"/>
      <c r="BK191" s="200"/>
    </row>
    <row r="192" spans="1:63" s="248" customFormat="1" ht="31.5" x14ac:dyDescent="0.3">
      <c r="A192" s="384" t="s">
        <v>191</v>
      </c>
      <c r="B192" s="421">
        <v>3100014</v>
      </c>
      <c r="C192" s="362"/>
      <c r="D192" s="198">
        <f t="shared" si="37"/>
        <v>0</v>
      </c>
      <c r="E192" s="184">
        <f t="shared" si="34"/>
        <v>0</v>
      </c>
      <c r="F192" s="76" t="e">
        <f t="shared" si="27"/>
        <v>#DIV/0!</v>
      </c>
      <c r="G192" s="198"/>
      <c r="H192" s="198"/>
      <c r="I192" s="198" t="e">
        <f t="shared" si="26"/>
        <v>#DIV/0!</v>
      </c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233"/>
      <c r="AD192" s="233"/>
      <c r="AE192" s="233"/>
      <c r="AF192" s="233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7"/>
      <c r="BK192" s="247"/>
    </row>
    <row r="193" spans="1:63" s="248" customFormat="1" ht="18.75" x14ac:dyDescent="0.3">
      <c r="A193" s="384" t="s">
        <v>192</v>
      </c>
      <c r="B193" s="291">
        <v>3100016</v>
      </c>
      <c r="C193" s="362"/>
      <c r="D193" s="198">
        <f t="shared" si="37"/>
        <v>0</v>
      </c>
      <c r="E193" s="184">
        <f t="shared" si="34"/>
        <v>0</v>
      </c>
      <c r="F193" s="76" t="e">
        <f t="shared" si="27"/>
        <v>#DIV/0!</v>
      </c>
      <c r="G193" s="198"/>
      <c r="H193" s="198"/>
      <c r="I193" s="198" t="e">
        <f t="shared" si="26"/>
        <v>#DIV/0!</v>
      </c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233"/>
      <c r="AD193" s="233"/>
      <c r="AE193" s="233"/>
      <c r="AF193" s="233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7"/>
      <c r="BK193" s="247"/>
    </row>
    <row r="194" spans="1:63" s="248" customFormat="1" ht="18.75" x14ac:dyDescent="0.3">
      <c r="A194" s="384" t="s">
        <v>193</v>
      </c>
      <c r="B194" s="291">
        <v>3100020</v>
      </c>
      <c r="C194" s="362"/>
      <c r="D194" s="198">
        <f t="shared" si="37"/>
        <v>0</v>
      </c>
      <c r="E194" s="184">
        <f t="shared" si="34"/>
        <v>0</v>
      </c>
      <c r="F194" s="76"/>
      <c r="G194" s="198"/>
      <c r="H194" s="198"/>
      <c r="I194" s="198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233"/>
      <c r="AD194" s="233"/>
      <c r="AE194" s="233"/>
      <c r="AF194" s="233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7"/>
      <c r="BK194" s="247"/>
    </row>
    <row r="195" spans="1:63" s="248" customFormat="1" ht="18.75" x14ac:dyDescent="0.3">
      <c r="A195" s="384" t="s">
        <v>194</v>
      </c>
      <c r="B195" s="421">
        <v>3100026</v>
      </c>
      <c r="C195" s="362"/>
      <c r="D195" s="198">
        <f t="shared" si="37"/>
        <v>0</v>
      </c>
      <c r="E195" s="184">
        <f t="shared" si="34"/>
        <v>0</v>
      </c>
      <c r="F195" s="76" t="e">
        <f>D195/C195*100</f>
        <v>#DIV/0!</v>
      </c>
      <c r="G195" s="198"/>
      <c r="H195" s="198"/>
      <c r="I195" s="198" t="e">
        <f t="shared" si="26"/>
        <v>#DIV/0!</v>
      </c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233"/>
      <c r="AD195" s="233"/>
      <c r="AE195" s="233"/>
      <c r="AF195" s="233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7"/>
      <c r="BK195" s="247"/>
    </row>
    <row r="196" spans="1:63" s="343" customFormat="1" ht="18.75" x14ac:dyDescent="0.3">
      <c r="A196" s="384" t="s">
        <v>195</v>
      </c>
      <c r="B196" s="291">
        <v>3100039</v>
      </c>
      <c r="C196" s="362"/>
      <c r="D196" s="198">
        <f t="shared" si="37"/>
        <v>0</v>
      </c>
      <c r="E196" s="184">
        <f t="shared" si="34"/>
        <v>0</v>
      </c>
      <c r="F196" s="76" t="e">
        <f>D196/C196*100</f>
        <v>#DIV/0!</v>
      </c>
      <c r="G196" s="184"/>
      <c r="H196" s="184"/>
      <c r="I196" s="198" t="e">
        <f t="shared" si="26"/>
        <v>#DIV/0!</v>
      </c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340"/>
      <c r="AD196" s="340"/>
      <c r="AE196" s="340"/>
      <c r="AF196" s="340"/>
      <c r="AG196" s="341"/>
      <c r="AH196" s="341"/>
      <c r="AI196" s="341"/>
      <c r="AJ196" s="341"/>
      <c r="AK196" s="341"/>
      <c r="AL196" s="341"/>
      <c r="AM196" s="341"/>
      <c r="AN196" s="341"/>
      <c r="AO196" s="341"/>
      <c r="AP196" s="341"/>
      <c r="AQ196" s="341"/>
      <c r="AR196" s="341"/>
      <c r="AS196" s="341"/>
      <c r="AT196" s="341"/>
      <c r="AU196" s="341"/>
      <c r="AV196" s="341"/>
      <c r="AW196" s="341"/>
      <c r="AX196" s="341"/>
      <c r="AY196" s="341"/>
      <c r="AZ196" s="341"/>
      <c r="BA196" s="341"/>
      <c r="BB196" s="341"/>
      <c r="BC196" s="341"/>
      <c r="BD196" s="341"/>
      <c r="BE196" s="341"/>
      <c r="BF196" s="341"/>
      <c r="BG196" s="341"/>
      <c r="BH196" s="341"/>
      <c r="BI196" s="341"/>
      <c r="BJ196" s="342"/>
      <c r="BK196" s="342"/>
    </row>
    <row r="197" spans="1:63" s="423" customFormat="1" ht="18.75" x14ac:dyDescent="0.3">
      <c r="A197" s="268" t="s">
        <v>196</v>
      </c>
      <c r="B197" s="317">
        <v>3100121</v>
      </c>
      <c r="C197" s="364"/>
      <c r="D197" s="198">
        <f>H197</f>
        <v>0</v>
      </c>
      <c r="E197" s="184">
        <f t="shared" si="34"/>
        <v>0</v>
      </c>
      <c r="F197" s="76" t="e">
        <f t="shared" si="27"/>
        <v>#DIV/0!</v>
      </c>
      <c r="G197" s="198"/>
      <c r="H197" s="198"/>
      <c r="I197" s="198" t="e">
        <f t="shared" si="26"/>
        <v>#DIV/0!</v>
      </c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233"/>
      <c r="AD197" s="233"/>
      <c r="AE197" s="233"/>
      <c r="AF197" s="233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</row>
    <row r="198" spans="1:63" s="423" customFormat="1" ht="18.75" x14ac:dyDescent="0.3">
      <c r="A198" s="242" t="s">
        <v>44</v>
      </c>
      <c r="B198" s="349">
        <v>340</v>
      </c>
      <c r="C198" s="350">
        <f>SUM(C199)</f>
        <v>84500</v>
      </c>
      <c r="D198" s="350">
        <f>SUM(D199)</f>
        <v>0</v>
      </c>
      <c r="E198" s="350">
        <f>SUM(E199)</f>
        <v>84500</v>
      </c>
      <c r="F198" s="97"/>
      <c r="G198" s="424"/>
      <c r="H198" s="424"/>
      <c r="I198" s="424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233"/>
      <c r="AD198" s="233"/>
      <c r="AE198" s="233"/>
      <c r="AF198" s="233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</row>
    <row r="199" spans="1:63" s="423" customFormat="1" ht="18.75" x14ac:dyDescent="0.3">
      <c r="A199" s="425" t="s">
        <v>197</v>
      </c>
      <c r="B199" s="317">
        <v>3450000</v>
      </c>
      <c r="C199" s="364">
        <v>84500</v>
      </c>
      <c r="D199" s="198">
        <f>H199</f>
        <v>0</v>
      </c>
      <c r="E199" s="184">
        <f t="shared" si="34"/>
        <v>84500</v>
      </c>
      <c r="F199" s="76">
        <f t="shared" si="27"/>
        <v>0</v>
      </c>
      <c r="G199" s="198"/>
      <c r="H199" s="198"/>
      <c r="I199" s="198" t="e">
        <f t="shared" si="26"/>
        <v>#DIV/0!</v>
      </c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233"/>
      <c r="AD199" s="233"/>
      <c r="AE199" s="233"/>
      <c r="AF199" s="233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</row>
    <row r="200" spans="1:63" s="386" customFormat="1" ht="18.75" x14ac:dyDescent="0.25">
      <c r="A200" s="150" t="s">
        <v>198</v>
      </c>
      <c r="B200" s="412" t="s">
        <v>161</v>
      </c>
      <c r="C200" s="413">
        <f>C201+C203+C205</f>
        <v>0</v>
      </c>
      <c r="D200" s="413">
        <f>D201+D203+D205</f>
        <v>0</v>
      </c>
      <c r="E200" s="413">
        <f>E201+E203+E205</f>
        <v>0</v>
      </c>
      <c r="F200" s="145" t="e">
        <f t="shared" si="27"/>
        <v>#DIV/0!</v>
      </c>
      <c r="G200" s="413">
        <f>G201+G203+G205</f>
        <v>0</v>
      </c>
      <c r="H200" s="413">
        <f>H201+H203+H205</f>
        <v>0</v>
      </c>
      <c r="I200" s="413" t="e">
        <f t="shared" si="26"/>
        <v>#DIV/0!</v>
      </c>
      <c r="J200" s="414"/>
      <c r="K200" s="414"/>
      <c r="L200" s="414"/>
      <c r="M200" s="414"/>
      <c r="N200" s="414"/>
      <c r="O200" s="414"/>
      <c r="P200" s="414"/>
      <c r="Q200" s="414"/>
      <c r="R200" s="414"/>
      <c r="S200" s="414"/>
      <c r="T200" s="414"/>
      <c r="U200" s="414"/>
      <c r="V200" s="414"/>
      <c r="W200" s="414"/>
      <c r="X200" s="414"/>
      <c r="Y200" s="414"/>
      <c r="Z200" s="414"/>
      <c r="AA200" s="414"/>
      <c r="AB200" s="414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85"/>
      <c r="BK200" s="385"/>
    </row>
    <row r="201" spans="1:63" s="393" customFormat="1" ht="21" customHeight="1" x14ac:dyDescent="0.25">
      <c r="A201" s="242" t="s">
        <v>33</v>
      </c>
      <c r="B201" s="426" t="s">
        <v>181</v>
      </c>
      <c r="C201" s="427">
        <f>C202</f>
        <v>0</v>
      </c>
      <c r="D201" s="427">
        <f>D202</f>
        <v>0</v>
      </c>
      <c r="E201" s="427">
        <f>E202</f>
        <v>0</v>
      </c>
      <c r="F201" s="97" t="e">
        <f t="shared" si="27"/>
        <v>#DIV/0!</v>
      </c>
      <c r="G201" s="427">
        <f>G202</f>
        <v>0</v>
      </c>
      <c r="H201" s="427">
        <f>H202</f>
        <v>0</v>
      </c>
      <c r="I201" s="427" t="e">
        <f t="shared" si="26"/>
        <v>#DIV/0!</v>
      </c>
      <c r="J201" s="428"/>
      <c r="K201" s="428"/>
      <c r="L201" s="428"/>
      <c r="M201" s="428"/>
      <c r="N201" s="428"/>
      <c r="O201" s="428"/>
      <c r="P201" s="428"/>
      <c r="Q201" s="428"/>
      <c r="R201" s="428"/>
      <c r="S201" s="428"/>
      <c r="T201" s="428"/>
      <c r="U201" s="428"/>
      <c r="V201" s="428"/>
      <c r="W201" s="428"/>
      <c r="X201" s="428"/>
      <c r="Y201" s="428"/>
      <c r="Z201" s="428"/>
      <c r="AA201" s="428"/>
      <c r="AB201" s="428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92"/>
      <c r="BK201" s="392"/>
    </row>
    <row r="202" spans="1:63" s="343" customFormat="1" ht="18.75" x14ac:dyDescent="0.3">
      <c r="A202" s="384" t="s">
        <v>199</v>
      </c>
      <c r="B202" s="272">
        <v>2250132</v>
      </c>
      <c r="C202" s="429"/>
      <c r="D202" s="184">
        <f>H202</f>
        <v>0</v>
      </c>
      <c r="E202" s="184">
        <f t="shared" ref="E202" si="38">C202-D202</f>
        <v>0</v>
      </c>
      <c r="F202" s="76" t="e">
        <f t="shared" si="27"/>
        <v>#DIV/0!</v>
      </c>
      <c r="G202" s="184"/>
      <c r="H202" s="184"/>
      <c r="I202" s="184" t="e">
        <f t="shared" si="26"/>
        <v>#DIV/0!</v>
      </c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340"/>
      <c r="AD202" s="340"/>
      <c r="AE202" s="340"/>
      <c r="AF202" s="340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  <c r="AW202" s="341"/>
      <c r="AX202" s="341"/>
      <c r="AY202" s="341"/>
      <c r="AZ202" s="341"/>
      <c r="BA202" s="341"/>
      <c r="BB202" s="341"/>
      <c r="BC202" s="341"/>
      <c r="BD202" s="341"/>
      <c r="BE202" s="341"/>
      <c r="BF202" s="341"/>
      <c r="BG202" s="341"/>
      <c r="BH202" s="341"/>
      <c r="BI202" s="341"/>
      <c r="BJ202" s="342"/>
      <c r="BK202" s="342"/>
    </row>
    <row r="203" spans="1:63" s="393" customFormat="1" ht="20.25" customHeight="1" x14ac:dyDescent="0.25">
      <c r="A203" s="219" t="s">
        <v>35</v>
      </c>
      <c r="B203" s="349">
        <v>226</v>
      </c>
      <c r="C203" s="350">
        <f>C204</f>
        <v>0</v>
      </c>
      <c r="D203" s="350">
        <f>D204</f>
        <v>0</v>
      </c>
      <c r="E203" s="350">
        <f>E204</f>
        <v>0</v>
      </c>
      <c r="F203" s="97" t="e">
        <f t="shared" si="27"/>
        <v>#DIV/0!</v>
      </c>
      <c r="G203" s="350">
        <f>G204</f>
        <v>0</v>
      </c>
      <c r="H203" s="350">
        <f>H204</f>
        <v>0</v>
      </c>
      <c r="I203" s="350" t="e">
        <f t="shared" si="26"/>
        <v>#DIV/0!</v>
      </c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1"/>
      <c r="AB203" s="351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92"/>
      <c r="BK203" s="392"/>
    </row>
    <row r="204" spans="1:63" s="419" customFormat="1" ht="18.75" x14ac:dyDescent="0.3">
      <c r="A204" s="430" t="s">
        <v>186</v>
      </c>
      <c r="B204" s="272">
        <v>2260048</v>
      </c>
      <c r="C204" s="431"/>
      <c r="D204" s="255">
        <f>H204</f>
        <v>0</v>
      </c>
      <c r="E204" s="184">
        <f t="shared" ref="E204" si="39">C204-D204</f>
        <v>0</v>
      </c>
      <c r="F204" s="76" t="e">
        <f t="shared" si="27"/>
        <v>#DIV/0!</v>
      </c>
      <c r="G204" s="255"/>
      <c r="H204" s="255"/>
      <c r="I204" s="255" t="e">
        <f t="shared" si="26"/>
        <v>#DIV/0!</v>
      </c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327"/>
      <c r="AD204" s="327"/>
      <c r="AE204" s="327"/>
      <c r="AF204" s="327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  <c r="AZ204" s="328"/>
      <c r="BA204" s="328"/>
      <c r="BB204" s="328"/>
      <c r="BC204" s="328"/>
      <c r="BD204" s="328"/>
      <c r="BE204" s="328"/>
      <c r="BF204" s="328"/>
      <c r="BG204" s="328"/>
      <c r="BH204" s="328"/>
      <c r="BI204" s="328"/>
      <c r="BJ204" s="418"/>
      <c r="BK204" s="418"/>
    </row>
    <row r="205" spans="1:63" s="265" customFormat="1" ht="19.5" customHeight="1" x14ac:dyDescent="0.25">
      <c r="A205" s="242" t="s">
        <v>39</v>
      </c>
      <c r="B205" s="349">
        <v>310</v>
      </c>
      <c r="C205" s="350">
        <f>C206</f>
        <v>0</v>
      </c>
      <c r="D205" s="350">
        <f>D206</f>
        <v>0</v>
      </c>
      <c r="E205" s="350">
        <f>E206</f>
        <v>0</v>
      </c>
      <c r="F205" s="97" t="e">
        <f t="shared" si="27"/>
        <v>#DIV/0!</v>
      </c>
      <c r="G205" s="350">
        <f>G206</f>
        <v>0</v>
      </c>
      <c r="H205" s="350">
        <f>H206</f>
        <v>0</v>
      </c>
      <c r="I205" s="350" t="e">
        <f t="shared" si="26"/>
        <v>#DIV/0!</v>
      </c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  <c r="AA205" s="351"/>
      <c r="AB205" s="351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200"/>
      <c r="BD205" s="200"/>
      <c r="BE205" s="200"/>
      <c r="BF205" s="200"/>
      <c r="BG205" s="200"/>
      <c r="BH205" s="200"/>
      <c r="BI205" s="200"/>
      <c r="BJ205" s="264"/>
      <c r="BK205" s="264"/>
    </row>
    <row r="206" spans="1:63" s="436" customFormat="1" ht="18.75" x14ac:dyDescent="0.3">
      <c r="A206" s="339" t="s">
        <v>194</v>
      </c>
      <c r="B206" s="231">
        <v>3100026</v>
      </c>
      <c r="C206" s="432"/>
      <c r="D206" s="299">
        <f>H206</f>
        <v>0</v>
      </c>
      <c r="E206" s="184">
        <f t="shared" ref="E206" si="40">C206-D206</f>
        <v>0</v>
      </c>
      <c r="F206" s="76" t="e">
        <f t="shared" si="27"/>
        <v>#DIV/0!</v>
      </c>
      <c r="G206" s="299"/>
      <c r="H206" s="299"/>
      <c r="I206" s="299" t="e">
        <f t="shared" si="26"/>
        <v>#DIV/0!</v>
      </c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  <c r="AA206" s="300"/>
      <c r="AB206" s="300"/>
      <c r="AC206" s="433"/>
      <c r="AD206" s="433"/>
      <c r="AE206" s="433"/>
      <c r="AF206" s="433"/>
      <c r="AG206" s="434"/>
      <c r="AH206" s="434"/>
      <c r="AI206" s="434"/>
      <c r="AJ206" s="434"/>
      <c r="AK206" s="434"/>
      <c r="AL206" s="434"/>
      <c r="AM206" s="434"/>
      <c r="AN206" s="434"/>
      <c r="AO206" s="434"/>
      <c r="AP206" s="434"/>
      <c r="AQ206" s="434"/>
      <c r="AR206" s="434"/>
      <c r="AS206" s="434"/>
      <c r="AT206" s="434"/>
      <c r="AU206" s="434"/>
      <c r="AV206" s="434"/>
      <c r="AW206" s="434"/>
      <c r="AX206" s="434"/>
      <c r="AY206" s="434"/>
      <c r="AZ206" s="434"/>
      <c r="BA206" s="434"/>
      <c r="BB206" s="434"/>
      <c r="BC206" s="434"/>
      <c r="BD206" s="434"/>
      <c r="BE206" s="434"/>
      <c r="BF206" s="434"/>
      <c r="BG206" s="434"/>
      <c r="BH206" s="434"/>
      <c r="BI206" s="434"/>
      <c r="BJ206" s="435"/>
      <c r="BK206" s="435"/>
    </row>
    <row r="207" spans="1:63" s="386" customFormat="1" ht="18.75" x14ac:dyDescent="0.25">
      <c r="A207" s="150" t="s">
        <v>200</v>
      </c>
      <c r="B207" s="412" t="s">
        <v>172</v>
      </c>
      <c r="C207" s="413">
        <f>C208+C212+C210+C215</f>
        <v>0</v>
      </c>
      <c r="D207" s="413">
        <f>D208+D212+D210+D215</f>
        <v>0</v>
      </c>
      <c r="E207" s="413">
        <f>E208+E212+E210+E215</f>
        <v>0</v>
      </c>
      <c r="F207" s="145" t="e">
        <f t="shared" si="27"/>
        <v>#DIV/0!</v>
      </c>
      <c r="G207" s="413">
        <f>G208+G212+G210+G215</f>
        <v>0</v>
      </c>
      <c r="H207" s="413">
        <f>H208+H212+H210+H215</f>
        <v>0</v>
      </c>
      <c r="I207" s="413" t="e">
        <f t="shared" si="26"/>
        <v>#DIV/0!</v>
      </c>
      <c r="J207" s="414"/>
      <c r="K207" s="414"/>
      <c r="L207" s="414"/>
      <c r="M207" s="414"/>
      <c r="N207" s="414"/>
      <c r="O207" s="414"/>
      <c r="P207" s="414"/>
      <c r="Q207" s="414"/>
      <c r="R207" s="414"/>
      <c r="S207" s="414"/>
      <c r="T207" s="414"/>
      <c r="U207" s="414"/>
      <c r="V207" s="414"/>
      <c r="W207" s="414"/>
      <c r="X207" s="414"/>
      <c r="Y207" s="414"/>
      <c r="Z207" s="414"/>
      <c r="AA207" s="414"/>
      <c r="AB207" s="414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85"/>
      <c r="BK207" s="385"/>
    </row>
    <row r="208" spans="1:63" s="379" customFormat="1" ht="21.75" customHeight="1" x14ac:dyDescent="0.25">
      <c r="A208" s="242" t="s">
        <v>33</v>
      </c>
      <c r="B208" s="349" t="s">
        <v>181</v>
      </c>
      <c r="C208" s="350">
        <f>C209</f>
        <v>0</v>
      </c>
      <c r="D208" s="350">
        <f>D209</f>
        <v>0</v>
      </c>
      <c r="E208" s="350">
        <f>E209</f>
        <v>0</v>
      </c>
      <c r="F208" s="97" t="e">
        <f t="shared" si="27"/>
        <v>#DIV/0!</v>
      </c>
      <c r="G208" s="350">
        <f>G209</f>
        <v>0</v>
      </c>
      <c r="H208" s="350">
        <f>H209</f>
        <v>0</v>
      </c>
      <c r="I208" s="350" t="e">
        <f t="shared" si="26"/>
        <v>#DIV/0!</v>
      </c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  <c r="AA208" s="351"/>
      <c r="AB208" s="351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  <c r="AX208" s="327"/>
      <c r="AY208" s="327"/>
      <c r="AZ208" s="327"/>
      <c r="BA208" s="327"/>
      <c r="BB208" s="327"/>
      <c r="BC208" s="327"/>
      <c r="BD208" s="327"/>
      <c r="BE208" s="327"/>
      <c r="BF208" s="327"/>
      <c r="BG208" s="327"/>
      <c r="BH208" s="327"/>
      <c r="BI208" s="327"/>
      <c r="BJ208" s="378"/>
      <c r="BK208" s="378"/>
    </row>
    <row r="209" spans="1:63" s="248" customFormat="1" ht="18.75" x14ac:dyDescent="0.3">
      <c r="A209" s="361" t="s">
        <v>184</v>
      </c>
      <c r="B209" s="231">
        <v>2250135</v>
      </c>
      <c r="C209" s="362"/>
      <c r="D209" s="198">
        <f>H209</f>
        <v>0</v>
      </c>
      <c r="E209" s="184">
        <f t="shared" ref="E209" si="41">C209-D209</f>
        <v>0</v>
      </c>
      <c r="F209" s="76" t="e">
        <f t="shared" si="27"/>
        <v>#DIV/0!</v>
      </c>
      <c r="G209" s="198"/>
      <c r="H209" s="198"/>
      <c r="I209" s="198" t="e">
        <f t="shared" si="26"/>
        <v>#DIV/0!</v>
      </c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233"/>
      <c r="AD209" s="233"/>
      <c r="AE209" s="233"/>
      <c r="AF209" s="233"/>
      <c r="AG209" s="246"/>
      <c r="AH209" s="246"/>
      <c r="AI209" s="246"/>
      <c r="AJ209" s="246"/>
      <c r="AK209" s="246"/>
      <c r="AL209" s="246"/>
      <c r="AM209" s="246"/>
      <c r="AN209" s="246"/>
      <c r="AO209" s="246"/>
      <c r="AP209" s="246"/>
      <c r="AQ209" s="246"/>
      <c r="AR209" s="246"/>
      <c r="AS209" s="246"/>
      <c r="AT209" s="246"/>
      <c r="AU209" s="246"/>
      <c r="AV209" s="246"/>
      <c r="AW209" s="246"/>
      <c r="AX209" s="246"/>
      <c r="AY209" s="246"/>
      <c r="AZ209" s="246"/>
      <c r="BA209" s="246"/>
      <c r="BB209" s="246"/>
      <c r="BC209" s="246"/>
      <c r="BD209" s="246"/>
      <c r="BE209" s="246"/>
      <c r="BF209" s="246"/>
      <c r="BG209" s="246"/>
      <c r="BH209" s="246"/>
      <c r="BI209" s="246"/>
      <c r="BJ209" s="247"/>
      <c r="BK209" s="247"/>
    </row>
    <row r="210" spans="1:63" s="393" customFormat="1" ht="20.25" customHeight="1" x14ac:dyDescent="0.25">
      <c r="A210" s="219" t="s">
        <v>35</v>
      </c>
      <c r="B210" s="349">
        <v>226</v>
      </c>
      <c r="C210" s="350">
        <f>C211</f>
        <v>0</v>
      </c>
      <c r="D210" s="350">
        <f>D211</f>
        <v>0</v>
      </c>
      <c r="E210" s="350">
        <f>E211</f>
        <v>0</v>
      </c>
      <c r="F210" s="97" t="e">
        <f t="shared" si="27"/>
        <v>#DIV/0!</v>
      </c>
      <c r="G210" s="350">
        <f>G211</f>
        <v>0</v>
      </c>
      <c r="H210" s="350">
        <f>H211</f>
        <v>0</v>
      </c>
      <c r="I210" s="350" t="e">
        <f t="shared" si="26"/>
        <v>#DIV/0!</v>
      </c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92"/>
      <c r="BK210" s="392"/>
    </row>
    <row r="211" spans="1:63" s="419" customFormat="1" ht="18.75" x14ac:dyDescent="0.3">
      <c r="A211" s="430" t="s">
        <v>186</v>
      </c>
      <c r="B211" s="272">
        <v>2260048</v>
      </c>
      <c r="C211" s="362"/>
      <c r="D211" s="255">
        <f>H211</f>
        <v>0</v>
      </c>
      <c r="E211" s="184">
        <f t="shared" ref="E211" si="42">C211-D211</f>
        <v>0</v>
      </c>
      <c r="F211" s="76" t="e">
        <f t="shared" si="27"/>
        <v>#DIV/0!</v>
      </c>
      <c r="G211" s="255"/>
      <c r="H211" s="255"/>
      <c r="I211" s="255" t="e">
        <f t="shared" si="26"/>
        <v>#DIV/0!</v>
      </c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327"/>
      <c r="AD211" s="327"/>
      <c r="AE211" s="327"/>
      <c r="AF211" s="327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  <c r="AZ211" s="328"/>
      <c r="BA211" s="328"/>
      <c r="BB211" s="328"/>
      <c r="BC211" s="328"/>
      <c r="BD211" s="328"/>
      <c r="BE211" s="328"/>
      <c r="BF211" s="328"/>
      <c r="BG211" s="328"/>
      <c r="BH211" s="328"/>
      <c r="BI211" s="328"/>
      <c r="BJ211" s="418"/>
      <c r="BK211" s="418"/>
    </row>
    <row r="212" spans="1:63" s="265" customFormat="1" ht="21" customHeight="1" x14ac:dyDescent="0.25">
      <c r="A212" s="242" t="s">
        <v>39</v>
      </c>
      <c r="B212" s="349">
        <v>310</v>
      </c>
      <c r="C212" s="350">
        <f>SUM(C213:C214)</f>
        <v>0</v>
      </c>
      <c r="D212" s="350">
        <f>SUM(D213:D214)</f>
        <v>0</v>
      </c>
      <c r="E212" s="350">
        <f>SUM(E213:E214)</f>
        <v>0</v>
      </c>
      <c r="F212" s="97" t="e">
        <f t="shared" si="27"/>
        <v>#DIV/0!</v>
      </c>
      <c r="G212" s="350">
        <f>SUM(G213:G214)</f>
        <v>0</v>
      </c>
      <c r="H212" s="350">
        <f>SUM(H213:H214)</f>
        <v>0</v>
      </c>
      <c r="I212" s="350" t="e">
        <f t="shared" si="26"/>
        <v>#DIV/0!</v>
      </c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  <c r="AA212" s="351"/>
      <c r="AB212" s="351"/>
      <c r="AC212" s="200"/>
      <c r="AD212" s="200"/>
      <c r="AE212" s="200"/>
      <c r="AF212" s="200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64"/>
      <c r="BK212" s="264"/>
    </row>
    <row r="213" spans="1:63" s="436" customFormat="1" ht="18.75" x14ac:dyDescent="0.3">
      <c r="A213" s="339" t="s">
        <v>194</v>
      </c>
      <c r="B213" s="231">
        <v>3100026</v>
      </c>
      <c r="C213" s="362"/>
      <c r="D213" s="299">
        <f>H213</f>
        <v>0</v>
      </c>
      <c r="E213" s="184">
        <f t="shared" ref="E213:E216" si="43">C213-D213</f>
        <v>0</v>
      </c>
      <c r="F213" s="76" t="e">
        <f t="shared" si="27"/>
        <v>#DIV/0!</v>
      </c>
      <c r="G213" s="299"/>
      <c r="H213" s="299"/>
      <c r="I213" s="299" t="e">
        <f t="shared" si="26"/>
        <v>#DIV/0!</v>
      </c>
      <c r="J213" s="300"/>
      <c r="K213" s="300"/>
      <c r="L213" s="300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0"/>
      <c r="Z213" s="300"/>
      <c r="AA213" s="300"/>
      <c r="AB213" s="300"/>
      <c r="AC213" s="433"/>
      <c r="AD213" s="433"/>
      <c r="AE213" s="433"/>
      <c r="AF213" s="433"/>
      <c r="AG213" s="434"/>
      <c r="AH213" s="434"/>
      <c r="AI213" s="434"/>
      <c r="AJ213" s="434"/>
      <c r="AK213" s="434"/>
      <c r="AL213" s="434"/>
      <c r="AM213" s="434"/>
      <c r="AN213" s="434"/>
      <c r="AO213" s="434"/>
      <c r="AP213" s="434"/>
      <c r="AQ213" s="434"/>
      <c r="AR213" s="434"/>
      <c r="AS213" s="434"/>
      <c r="AT213" s="434"/>
      <c r="AU213" s="434"/>
      <c r="AV213" s="434"/>
      <c r="AW213" s="434"/>
      <c r="AX213" s="434"/>
      <c r="AY213" s="434"/>
      <c r="AZ213" s="434"/>
      <c r="BA213" s="434"/>
      <c r="BB213" s="434"/>
      <c r="BC213" s="434"/>
      <c r="BD213" s="434"/>
      <c r="BE213" s="434"/>
      <c r="BF213" s="434"/>
      <c r="BG213" s="434"/>
      <c r="BH213" s="434"/>
      <c r="BI213" s="434"/>
      <c r="BJ213" s="435"/>
      <c r="BK213" s="435"/>
    </row>
    <row r="214" spans="1:63" s="423" customFormat="1" ht="18.75" x14ac:dyDescent="0.3">
      <c r="A214" s="268" t="s">
        <v>196</v>
      </c>
      <c r="B214" s="317">
        <v>3100121</v>
      </c>
      <c r="C214" s="364"/>
      <c r="D214" s="198">
        <f>H214</f>
        <v>0</v>
      </c>
      <c r="E214" s="184">
        <f t="shared" si="43"/>
        <v>0</v>
      </c>
      <c r="F214" s="76" t="e">
        <f t="shared" si="27"/>
        <v>#DIV/0!</v>
      </c>
      <c r="G214" s="198"/>
      <c r="H214" s="198"/>
      <c r="I214" s="198" t="e">
        <f t="shared" si="26"/>
        <v>#DIV/0!</v>
      </c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233"/>
      <c r="AD214" s="233"/>
      <c r="AE214" s="233"/>
      <c r="AF214" s="233"/>
      <c r="AG214" s="246"/>
      <c r="AH214" s="246"/>
      <c r="AI214" s="246"/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  <c r="BB214" s="246"/>
      <c r="BC214" s="246"/>
      <c r="BD214" s="246"/>
      <c r="BE214" s="246"/>
      <c r="BF214" s="246"/>
      <c r="BG214" s="246"/>
      <c r="BH214" s="246"/>
      <c r="BI214" s="246"/>
      <c r="BJ214" s="246"/>
      <c r="BK214" s="246"/>
    </row>
    <row r="215" spans="1:63" s="265" customFormat="1" ht="21.75" customHeight="1" x14ac:dyDescent="0.25">
      <c r="A215" s="242" t="s">
        <v>44</v>
      </c>
      <c r="B215" s="349">
        <v>346</v>
      </c>
      <c r="C215" s="350">
        <f>C216</f>
        <v>0</v>
      </c>
      <c r="D215" s="350">
        <f>D216</f>
        <v>0</v>
      </c>
      <c r="E215" s="350">
        <f>E216</f>
        <v>0</v>
      </c>
      <c r="F215" s="97" t="e">
        <f t="shared" si="27"/>
        <v>#DIV/0!</v>
      </c>
      <c r="G215" s="350">
        <f>G216</f>
        <v>0</v>
      </c>
      <c r="H215" s="350">
        <f>H216</f>
        <v>0</v>
      </c>
      <c r="I215" s="350" t="e">
        <f t="shared" si="26"/>
        <v>#DIV/0!</v>
      </c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200"/>
      <c r="AD215" s="200"/>
      <c r="AE215" s="200"/>
      <c r="AF215" s="200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64"/>
      <c r="BK215" s="264"/>
    </row>
    <row r="216" spans="1:63" s="423" customFormat="1" ht="21.75" customHeight="1" x14ac:dyDescent="0.3">
      <c r="A216" s="361" t="s">
        <v>145</v>
      </c>
      <c r="B216" s="272">
        <v>3460030</v>
      </c>
      <c r="C216" s="364"/>
      <c r="D216" s="198">
        <f>H216</f>
        <v>0</v>
      </c>
      <c r="E216" s="184">
        <f t="shared" si="43"/>
        <v>0</v>
      </c>
      <c r="F216" s="76" t="e">
        <f t="shared" si="27"/>
        <v>#DIV/0!</v>
      </c>
      <c r="G216" s="198"/>
      <c r="H216" s="198"/>
      <c r="I216" s="198" t="e">
        <f t="shared" si="26"/>
        <v>#DIV/0!</v>
      </c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C216" s="233"/>
      <c r="AD216" s="233"/>
      <c r="AE216" s="233"/>
      <c r="AF216" s="233"/>
      <c r="AG216" s="246"/>
      <c r="AH216" s="246"/>
      <c r="AI216" s="246"/>
      <c r="AJ216" s="246"/>
      <c r="AK216" s="246"/>
      <c r="AL216" s="246"/>
      <c r="AM216" s="246"/>
      <c r="AN216" s="246"/>
      <c r="AO216" s="246"/>
      <c r="AP216" s="246"/>
      <c r="AQ216" s="246"/>
      <c r="AR216" s="246"/>
      <c r="AS216" s="246"/>
      <c r="AT216" s="246"/>
      <c r="AU216" s="246"/>
      <c r="AV216" s="246"/>
      <c r="AW216" s="246"/>
      <c r="AX216" s="246"/>
      <c r="AY216" s="246"/>
      <c r="AZ216" s="246"/>
      <c r="BA216" s="246"/>
      <c r="BB216" s="246"/>
      <c r="BC216" s="246"/>
      <c r="BD216" s="246"/>
      <c r="BE216" s="246"/>
      <c r="BF216" s="246"/>
      <c r="BG216" s="246"/>
      <c r="BH216" s="246"/>
      <c r="BI216" s="246"/>
      <c r="BJ216" s="246"/>
      <c r="BK216" s="246"/>
    </row>
    <row r="217" spans="1:63" s="441" customFormat="1" ht="62.25" customHeight="1" x14ac:dyDescent="0.25">
      <c r="A217" s="406" t="s">
        <v>201</v>
      </c>
      <c r="B217" s="437" t="s">
        <v>202</v>
      </c>
      <c r="C217" s="438">
        <f t="shared" ref="C217:H217" si="44">C229+C238+C218</f>
        <v>0</v>
      </c>
      <c r="D217" s="438">
        <f t="shared" si="44"/>
        <v>0</v>
      </c>
      <c r="E217" s="438">
        <f t="shared" si="44"/>
        <v>0</v>
      </c>
      <c r="F217" s="137" t="e">
        <f t="shared" si="27"/>
        <v>#DIV/0!</v>
      </c>
      <c r="G217" s="438">
        <f t="shared" si="44"/>
        <v>0</v>
      </c>
      <c r="H217" s="438">
        <f t="shared" si="44"/>
        <v>0</v>
      </c>
      <c r="I217" s="438" t="e">
        <f t="shared" si="26"/>
        <v>#DIV/0!</v>
      </c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9"/>
      <c r="U217" s="439"/>
      <c r="V217" s="439"/>
      <c r="W217" s="439"/>
      <c r="X217" s="439"/>
      <c r="Y217" s="439"/>
      <c r="Z217" s="439"/>
      <c r="AA217" s="439"/>
      <c r="AB217" s="439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440"/>
      <c r="BK217" s="440"/>
    </row>
    <row r="218" spans="1:63" s="360" customFormat="1" ht="18.75" x14ac:dyDescent="0.25">
      <c r="A218" s="150" t="s">
        <v>203</v>
      </c>
      <c r="B218" s="442" t="s">
        <v>150</v>
      </c>
      <c r="C218" s="443">
        <f>C219+C225</f>
        <v>0</v>
      </c>
      <c r="D218" s="443">
        <f>D219+D225</f>
        <v>0</v>
      </c>
      <c r="E218" s="443">
        <f>E219+E225</f>
        <v>0</v>
      </c>
      <c r="F218" s="145" t="e">
        <f t="shared" si="27"/>
        <v>#DIV/0!</v>
      </c>
      <c r="G218" s="443">
        <f>G219+G225</f>
        <v>0</v>
      </c>
      <c r="H218" s="443">
        <f>H219+H225</f>
        <v>0</v>
      </c>
      <c r="I218" s="443" t="e">
        <f t="shared" si="26"/>
        <v>#DIV/0!</v>
      </c>
      <c r="J218" s="444"/>
      <c r="K218" s="444"/>
      <c r="L218" s="444"/>
      <c r="M218" s="444"/>
      <c r="N218" s="444"/>
      <c r="O218" s="444"/>
      <c r="P218" s="444"/>
      <c r="Q218" s="444"/>
      <c r="R218" s="444"/>
      <c r="S218" s="444"/>
      <c r="T218" s="444"/>
      <c r="U218" s="444"/>
      <c r="V218" s="444"/>
      <c r="W218" s="444"/>
      <c r="X218" s="444"/>
      <c r="Y218" s="444"/>
      <c r="Z218" s="444"/>
      <c r="AA218" s="444"/>
      <c r="AB218" s="444"/>
      <c r="AC218" s="200"/>
      <c r="AD218" s="200"/>
      <c r="AE218" s="200"/>
      <c r="AF218" s="200"/>
      <c r="AG218" s="200"/>
      <c r="AH218" s="200"/>
      <c r="AI218" s="200"/>
      <c r="AJ218" s="200"/>
      <c r="AK218" s="200"/>
      <c r="AL218" s="200"/>
      <c r="AM218" s="200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200"/>
      <c r="AY218" s="200"/>
      <c r="AZ218" s="200"/>
      <c r="BA218" s="200"/>
      <c r="BB218" s="200"/>
      <c r="BC218" s="200"/>
      <c r="BD218" s="200"/>
      <c r="BE218" s="200"/>
      <c r="BF218" s="200"/>
      <c r="BG218" s="200"/>
      <c r="BH218" s="200"/>
      <c r="BI218" s="200"/>
      <c r="BJ218" s="359"/>
      <c r="BK218" s="359"/>
    </row>
    <row r="219" spans="1:63" s="265" customFormat="1" ht="18" customHeight="1" x14ac:dyDescent="0.25">
      <c r="A219" s="242" t="s">
        <v>33</v>
      </c>
      <c r="B219" s="349">
        <v>225</v>
      </c>
      <c r="C219" s="350">
        <f>SUM(C220:C224)</f>
        <v>0</v>
      </c>
      <c r="D219" s="350">
        <f>SUM(D220:D224)</f>
        <v>0</v>
      </c>
      <c r="E219" s="350">
        <f>SUM(E220:E224)</f>
        <v>0</v>
      </c>
      <c r="F219" s="350" t="e">
        <f>SUM(F220:F224)</f>
        <v>#DIV/0!</v>
      </c>
      <c r="G219" s="350">
        <f>SUM(G220:G224)</f>
        <v>0</v>
      </c>
      <c r="H219" s="350">
        <f>SUM(H221:H224)</f>
        <v>0</v>
      </c>
      <c r="I219" s="350" t="e">
        <f t="shared" ref="I219:I259" si="45">H219/G219*100</f>
        <v>#DIV/0!</v>
      </c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  <c r="AA219" s="351"/>
      <c r="AB219" s="351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I219" s="200"/>
      <c r="BJ219" s="264"/>
      <c r="BK219" s="264"/>
    </row>
    <row r="220" spans="1:63" s="391" customFormat="1" ht="20.25" customHeight="1" x14ac:dyDescent="0.3">
      <c r="A220" s="425" t="s">
        <v>204</v>
      </c>
      <c r="B220" s="317">
        <v>2250104</v>
      </c>
      <c r="C220" s="364"/>
      <c r="D220" s="364"/>
      <c r="E220" s="184">
        <f t="shared" ref="E220:E228" si="46">C220-D220</f>
        <v>0</v>
      </c>
      <c r="F220" s="76"/>
      <c r="G220" s="364"/>
      <c r="H220" s="364"/>
      <c r="I220" s="364"/>
      <c r="J220" s="445"/>
      <c r="K220" s="445"/>
      <c r="L220" s="445"/>
      <c r="M220" s="445"/>
      <c r="N220" s="445"/>
      <c r="O220" s="445"/>
      <c r="P220" s="445"/>
      <c r="Q220" s="445"/>
      <c r="R220" s="445"/>
      <c r="S220" s="445"/>
      <c r="T220" s="445"/>
      <c r="U220" s="445"/>
      <c r="V220" s="445"/>
      <c r="W220" s="445"/>
      <c r="X220" s="445"/>
      <c r="Y220" s="445"/>
      <c r="Z220" s="445"/>
      <c r="AA220" s="445"/>
      <c r="AB220" s="445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I220" s="200"/>
      <c r="BJ220" s="200"/>
      <c r="BK220" s="200"/>
    </row>
    <row r="221" spans="1:63" s="447" customFormat="1" ht="18.75" x14ac:dyDescent="0.3">
      <c r="A221" s="387" t="s">
        <v>205</v>
      </c>
      <c r="B221" s="317">
        <v>2250163</v>
      </c>
      <c r="C221" s="364"/>
      <c r="D221" s="198">
        <f>H221</f>
        <v>0</v>
      </c>
      <c r="E221" s="184">
        <f t="shared" si="46"/>
        <v>0</v>
      </c>
      <c r="F221" s="76" t="e">
        <f t="shared" si="27"/>
        <v>#DIV/0!</v>
      </c>
      <c r="G221" s="198"/>
      <c r="H221" s="198"/>
      <c r="I221" s="198" t="e">
        <f t="shared" si="45"/>
        <v>#DIV/0!</v>
      </c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233"/>
      <c r="AD221" s="233"/>
      <c r="AE221" s="233"/>
      <c r="AF221" s="233"/>
      <c r="AG221" s="246"/>
      <c r="AH221" s="246"/>
      <c r="AI221" s="246"/>
      <c r="AJ221" s="246"/>
      <c r="AK221" s="246"/>
      <c r="AL221" s="246"/>
      <c r="AM221" s="246"/>
      <c r="AN221" s="246"/>
      <c r="AO221" s="246"/>
      <c r="AP221" s="246"/>
      <c r="AQ221" s="246"/>
      <c r="AR221" s="246"/>
      <c r="AS221" s="246"/>
      <c r="AT221" s="246"/>
      <c r="AU221" s="246"/>
      <c r="AV221" s="246"/>
      <c r="AW221" s="246"/>
      <c r="AX221" s="246"/>
      <c r="AY221" s="246"/>
      <c r="AZ221" s="246"/>
      <c r="BA221" s="246"/>
      <c r="BB221" s="246"/>
      <c r="BC221" s="246"/>
      <c r="BD221" s="246"/>
      <c r="BE221" s="246"/>
      <c r="BF221" s="246"/>
      <c r="BG221" s="246"/>
      <c r="BH221" s="246"/>
      <c r="BI221" s="246"/>
      <c r="BJ221" s="446"/>
      <c r="BK221" s="446"/>
    </row>
    <row r="222" spans="1:63" s="423" customFormat="1" ht="18.75" x14ac:dyDescent="0.3">
      <c r="A222" s="268" t="s">
        <v>206</v>
      </c>
      <c r="B222" s="317">
        <v>2250207</v>
      </c>
      <c r="C222" s="364"/>
      <c r="D222" s="198">
        <f>H222</f>
        <v>0</v>
      </c>
      <c r="E222" s="184">
        <f t="shared" si="46"/>
        <v>0</v>
      </c>
      <c r="F222" s="76" t="e">
        <f t="shared" si="27"/>
        <v>#DIV/0!</v>
      </c>
      <c r="G222" s="198"/>
      <c r="H222" s="198"/>
      <c r="I222" s="198" t="e">
        <f t="shared" si="45"/>
        <v>#DIV/0!</v>
      </c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233"/>
      <c r="AD222" s="233"/>
      <c r="AE222" s="233"/>
      <c r="AF222" s="233"/>
      <c r="AG222" s="246"/>
      <c r="AH222" s="246"/>
      <c r="AI222" s="246"/>
      <c r="AJ222" s="246"/>
      <c r="AK222" s="246"/>
      <c r="AL222" s="246"/>
      <c r="AM222" s="246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246"/>
      <c r="BJ222" s="246"/>
      <c r="BK222" s="246"/>
    </row>
    <row r="223" spans="1:63" s="423" customFormat="1" ht="18.75" x14ac:dyDescent="0.3">
      <c r="A223" s="268" t="s">
        <v>207</v>
      </c>
      <c r="B223" s="317">
        <v>2250208</v>
      </c>
      <c r="C223" s="364"/>
      <c r="D223" s="198">
        <f>H223</f>
        <v>0</v>
      </c>
      <c r="E223" s="184">
        <f t="shared" si="46"/>
        <v>0</v>
      </c>
      <c r="F223" s="76" t="e">
        <f t="shared" ref="F223:F257" si="47">D223/C223*100</f>
        <v>#DIV/0!</v>
      </c>
      <c r="G223" s="198"/>
      <c r="H223" s="198"/>
      <c r="I223" s="198" t="e">
        <f t="shared" si="45"/>
        <v>#DIV/0!</v>
      </c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233"/>
      <c r="AD223" s="233"/>
      <c r="AE223" s="233"/>
      <c r="AF223" s="233"/>
      <c r="AG223" s="246"/>
      <c r="AH223" s="246"/>
      <c r="AI223" s="246"/>
      <c r="AJ223" s="246"/>
      <c r="AK223" s="246"/>
      <c r="AL223" s="246"/>
      <c r="AM223" s="246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  <c r="BB223" s="246"/>
      <c r="BC223" s="246"/>
      <c r="BD223" s="246"/>
      <c r="BE223" s="246"/>
      <c r="BF223" s="246"/>
      <c r="BG223" s="246"/>
      <c r="BH223" s="246"/>
      <c r="BI223" s="246"/>
      <c r="BJ223" s="246"/>
      <c r="BK223" s="246"/>
    </row>
    <row r="224" spans="1:63" s="423" customFormat="1" ht="18.75" x14ac:dyDescent="0.3">
      <c r="A224" s="268" t="s">
        <v>208</v>
      </c>
      <c r="B224" s="317">
        <v>2250440</v>
      </c>
      <c r="C224" s="364"/>
      <c r="D224" s="198">
        <f>H224</f>
        <v>0</v>
      </c>
      <c r="E224" s="184">
        <f t="shared" si="46"/>
        <v>0</v>
      </c>
      <c r="F224" s="76" t="e">
        <f t="shared" si="47"/>
        <v>#DIV/0!</v>
      </c>
      <c r="G224" s="198"/>
      <c r="H224" s="198"/>
      <c r="I224" s="198" t="e">
        <f t="shared" si="45"/>
        <v>#DIV/0!</v>
      </c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9"/>
      <c r="AC224" s="233"/>
      <c r="AD224" s="233"/>
      <c r="AE224" s="233"/>
      <c r="AF224" s="233"/>
      <c r="AG224" s="246"/>
      <c r="AH224" s="246"/>
      <c r="AI224" s="246"/>
      <c r="AJ224" s="246"/>
      <c r="AK224" s="246"/>
      <c r="AL224" s="246"/>
      <c r="AM224" s="246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</row>
    <row r="225" spans="1:63" s="265" customFormat="1" ht="21" customHeight="1" x14ac:dyDescent="0.25">
      <c r="A225" s="219" t="s">
        <v>35</v>
      </c>
      <c r="B225" s="349">
        <v>226</v>
      </c>
      <c r="C225" s="350">
        <f>SUM(C226:C228)</f>
        <v>0</v>
      </c>
      <c r="D225" s="448">
        <f>SUM(D226:D228)</f>
        <v>0</v>
      </c>
      <c r="E225" s="448">
        <f>SUM(E226:E228)</f>
        <v>0</v>
      </c>
      <c r="F225" s="97" t="e">
        <f t="shared" si="47"/>
        <v>#DIV/0!</v>
      </c>
      <c r="G225" s="350">
        <f>SUM(G226:G228)</f>
        <v>0</v>
      </c>
      <c r="H225" s="350">
        <f>SUM(H226:H228)</f>
        <v>0</v>
      </c>
      <c r="I225" s="350" t="e">
        <f>H225/G225*100</f>
        <v>#DIV/0!</v>
      </c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  <c r="AA225" s="351"/>
      <c r="AB225" s="351"/>
      <c r="AC225" s="200"/>
      <c r="AD225" s="200"/>
      <c r="AE225" s="200"/>
      <c r="AF225" s="200"/>
      <c r="AG225" s="200"/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/>
      <c r="BB225" s="200"/>
      <c r="BC225" s="200"/>
      <c r="BD225" s="200"/>
      <c r="BE225" s="200"/>
      <c r="BF225" s="200"/>
      <c r="BG225" s="200"/>
      <c r="BH225" s="200"/>
      <c r="BI225" s="200"/>
      <c r="BJ225" s="264"/>
      <c r="BK225" s="264"/>
    </row>
    <row r="226" spans="1:63" s="248" customFormat="1" ht="47.25" x14ac:dyDescent="0.3">
      <c r="A226" s="361" t="s">
        <v>209</v>
      </c>
      <c r="B226" s="272" t="s">
        <v>210</v>
      </c>
      <c r="C226" s="362"/>
      <c r="D226" s="198">
        <f>H226</f>
        <v>0</v>
      </c>
      <c r="E226" s="184">
        <f t="shared" si="46"/>
        <v>0</v>
      </c>
      <c r="F226" s="76" t="e">
        <f t="shared" si="47"/>
        <v>#DIV/0!</v>
      </c>
      <c r="G226" s="198"/>
      <c r="H226" s="198"/>
      <c r="I226" s="198" t="e">
        <f t="shared" si="45"/>
        <v>#DIV/0!</v>
      </c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233"/>
      <c r="AD226" s="233"/>
      <c r="AE226" s="233"/>
      <c r="AF226" s="233"/>
      <c r="AG226" s="246"/>
      <c r="AH226" s="246"/>
      <c r="AI226" s="246"/>
      <c r="AJ226" s="246"/>
      <c r="AK226" s="246"/>
      <c r="AL226" s="246"/>
      <c r="AM226" s="246"/>
      <c r="AN226" s="246"/>
      <c r="AO226" s="246"/>
      <c r="AP226" s="246"/>
      <c r="AQ226" s="246"/>
      <c r="AR226" s="246"/>
      <c r="AS226" s="246"/>
      <c r="AT226" s="246"/>
      <c r="AU226" s="246"/>
      <c r="AV226" s="246"/>
      <c r="AW226" s="246"/>
      <c r="AX226" s="246"/>
      <c r="AY226" s="246"/>
      <c r="AZ226" s="246"/>
      <c r="BA226" s="246"/>
      <c r="BB226" s="246"/>
      <c r="BC226" s="246"/>
      <c r="BD226" s="246"/>
      <c r="BE226" s="246"/>
      <c r="BF226" s="246"/>
      <c r="BG226" s="246"/>
      <c r="BH226" s="246"/>
      <c r="BI226" s="246"/>
      <c r="BJ226" s="247"/>
      <c r="BK226" s="247"/>
    </row>
    <row r="227" spans="1:63" s="248" customFormat="1" ht="31.5" x14ac:dyDescent="0.3">
      <c r="A227" s="361" t="s">
        <v>211</v>
      </c>
      <c r="B227" s="272" t="s">
        <v>212</v>
      </c>
      <c r="C227" s="362"/>
      <c r="D227" s="198">
        <f>H227</f>
        <v>0</v>
      </c>
      <c r="E227" s="184">
        <f t="shared" si="46"/>
        <v>0</v>
      </c>
      <c r="F227" s="76" t="e">
        <f t="shared" si="47"/>
        <v>#DIV/0!</v>
      </c>
      <c r="G227" s="198"/>
      <c r="H227" s="198"/>
      <c r="I227" s="198" t="e">
        <f t="shared" si="45"/>
        <v>#DIV/0!</v>
      </c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C227" s="233"/>
      <c r="AD227" s="233"/>
      <c r="AE227" s="233"/>
      <c r="AF227" s="233"/>
      <c r="AG227" s="246"/>
      <c r="AH227" s="246"/>
      <c r="AI227" s="246"/>
      <c r="AJ227" s="246"/>
      <c r="AK227" s="246"/>
      <c r="AL227" s="246"/>
      <c r="AM227" s="246"/>
      <c r="AN227" s="246"/>
      <c r="AO227" s="246"/>
      <c r="AP227" s="246"/>
      <c r="AQ227" s="246"/>
      <c r="AR227" s="246"/>
      <c r="AS227" s="246"/>
      <c r="AT227" s="246"/>
      <c r="AU227" s="246"/>
      <c r="AV227" s="246"/>
      <c r="AW227" s="246"/>
      <c r="AX227" s="246"/>
      <c r="AY227" s="246"/>
      <c r="AZ227" s="246"/>
      <c r="BA227" s="246"/>
      <c r="BB227" s="246"/>
      <c r="BC227" s="246"/>
      <c r="BD227" s="246"/>
      <c r="BE227" s="246"/>
      <c r="BF227" s="246"/>
      <c r="BG227" s="246"/>
      <c r="BH227" s="246"/>
      <c r="BI227" s="246"/>
      <c r="BJ227" s="247"/>
      <c r="BK227" s="247"/>
    </row>
    <row r="228" spans="1:63" s="248" customFormat="1" ht="18.75" x14ac:dyDescent="0.3">
      <c r="A228" s="361" t="s">
        <v>64</v>
      </c>
      <c r="B228" s="272">
        <v>2260382</v>
      </c>
      <c r="C228" s="362"/>
      <c r="D228" s="198">
        <f>H228</f>
        <v>0</v>
      </c>
      <c r="E228" s="184">
        <f t="shared" si="46"/>
        <v>0</v>
      </c>
      <c r="F228" s="76" t="e">
        <f>D228/C228*100</f>
        <v>#DIV/0!</v>
      </c>
      <c r="G228" s="198"/>
      <c r="H228" s="198"/>
      <c r="I228" s="198" t="e">
        <f t="shared" si="45"/>
        <v>#DIV/0!</v>
      </c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C228" s="233"/>
      <c r="AD228" s="233"/>
      <c r="AE228" s="233"/>
      <c r="AF228" s="233"/>
      <c r="AG228" s="246"/>
      <c r="AH228" s="246"/>
      <c r="AI228" s="246"/>
      <c r="AJ228" s="246"/>
      <c r="AK228" s="246"/>
      <c r="AL228" s="246"/>
      <c r="AM228" s="246"/>
      <c r="AN228" s="246"/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46"/>
      <c r="AZ228" s="246"/>
      <c r="BA228" s="246"/>
      <c r="BB228" s="246"/>
      <c r="BC228" s="246"/>
      <c r="BD228" s="246"/>
      <c r="BE228" s="246"/>
      <c r="BF228" s="246"/>
      <c r="BG228" s="246"/>
      <c r="BH228" s="246"/>
      <c r="BI228" s="246"/>
      <c r="BJ228" s="247"/>
      <c r="BK228" s="247"/>
    </row>
    <row r="229" spans="1:63" s="360" customFormat="1" ht="18.75" x14ac:dyDescent="0.25">
      <c r="A229" s="150" t="s">
        <v>63</v>
      </c>
      <c r="B229" s="442" t="s">
        <v>161</v>
      </c>
      <c r="C229" s="443">
        <f>C230+C234+C236</f>
        <v>0</v>
      </c>
      <c r="D229" s="443">
        <f>D230+D234+D236</f>
        <v>0</v>
      </c>
      <c r="E229" s="443">
        <f>E230+E234+E236</f>
        <v>0</v>
      </c>
      <c r="F229" s="145" t="e">
        <f t="shared" si="47"/>
        <v>#DIV/0!</v>
      </c>
      <c r="G229" s="443">
        <f>G230+G234+G236</f>
        <v>0</v>
      </c>
      <c r="H229" s="443">
        <f>H230+H234+H236</f>
        <v>0</v>
      </c>
      <c r="I229" s="443" t="e">
        <f t="shared" si="45"/>
        <v>#DIV/0!</v>
      </c>
      <c r="J229" s="444"/>
      <c r="K229" s="444"/>
      <c r="L229" s="444"/>
      <c r="M229" s="444"/>
      <c r="N229" s="444"/>
      <c r="O229" s="444"/>
      <c r="P229" s="444"/>
      <c r="Q229" s="444"/>
      <c r="R229" s="444"/>
      <c r="S229" s="444"/>
      <c r="T229" s="444"/>
      <c r="U229" s="444"/>
      <c r="V229" s="444"/>
      <c r="W229" s="444"/>
      <c r="X229" s="444"/>
      <c r="Y229" s="444"/>
      <c r="Z229" s="444"/>
      <c r="AA229" s="444"/>
      <c r="AB229" s="444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00"/>
      <c r="BB229" s="200"/>
      <c r="BC229" s="200"/>
      <c r="BD229" s="200"/>
      <c r="BE229" s="200"/>
      <c r="BF229" s="200"/>
      <c r="BG229" s="200"/>
      <c r="BH229" s="200"/>
      <c r="BI229" s="200"/>
      <c r="BJ229" s="359"/>
      <c r="BK229" s="359"/>
    </row>
    <row r="230" spans="1:63" s="265" customFormat="1" ht="21" customHeight="1" x14ac:dyDescent="0.25">
      <c r="A230" s="219" t="s">
        <v>35</v>
      </c>
      <c r="B230" s="349">
        <v>226</v>
      </c>
      <c r="C230" s="350">
        <f>SUM(C231:C233)</f>
        <v>0</v>
      </c>
      <c r="D230" s="350">
        <f>SUM(D231:D233)</f>
        <v>0</v>
      </c>
      <c r="E230" s="350">
        <f>SUM(E231:E233)</f>
        <v>0</v>
      </c>
      <c r="F230" s="97" t="e">
        <f t="shared" si="47"/>
        <v>#DIV/0!</v>
      </c>
      <c r="G230" s="350">
        <f>SUM(G231:G233)</f>
        <v>0</v>
      </c>
      <c r="H230" s="350">
        <f>SUM(H231:H233)</f>
        <v>0</v>
      </c>
      <c r="I230" s="350" t="e">
        <f t="shared" si="45"/>
        <v>#DIV/0!</v>
      </c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  <c r="AA230" s="351"/>
      <c r="AB230" s="351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00"/>
      <c r="BB230" s="200"/>
      <c r="BC230" s="200"/>
      <c r="BD230" s="200"/>
      <c r="BE230" s="200"/>
      <c r="BF230" s="200"/>
      <c r="BG230" s="200"/>
      <c r="BH230" s="200"/>
      <c r="BI230" s="200"/>
      <c r="BJ230" s="264"/>
      <c r="BK230" s="264"/>
    </row>
    <row r="231" spans="1:63" s="423" customFormat="1" ht="52.5" customHeight="1" x14ac:dyDescent="0.3">
      <c r="A231" s="449" t="s">
        <v>213</v>
      </c>
      <c r="B231" s="272">
        <v>2260019</v>
      </c>
      <c r="C231" s="364"/>
      <c r="D231" s="198">
        <f>H231</f>
        <v>0</v>
      </c>
      <c r="E231" s="184">
        <f t="shared" ref="E231:E237" si="48">C231-D231</f>
        <v>0</v>
      </c>
      <c r="F231" s="76" t="e">
        <f t="shared" si="47"/>
        <v>#DIV/0!</v>
      </c>
      <c r="G231" s="198"/>
      <c r="H231" s="198"/>
      <c r="I231" s="198" t="e">
        <f t="shared" si="45"/>
        <v>#DIV/0!</v>
      </c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233"/>
      <c r="AD231" s="233"/>
      <c r="AE231" s="233"/>
      <c r="AF231" s="233"/>
      <c r="AG231" s="246"/>
      <c r="AH231" s="246"/>
      <c r="AI231" s="246"/>
      <c r="AJ231" s="246"/>
      <c r="AK231" s="246"/>
      <c r="AL231" s="246"/>
      <c r="AM231" s="246"/>
      <c r="AN231" s="246"/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46"/>
      <c r="AZ231" s="246"/>
      <c r="BA231" s="246"/>
      <c r="BB231" s="246"/>
      <c r="BC231" s="246"/>
      <c r="BD231" s="246"/>
      <c r="BE231" s="246"/>
      <c r="BF231" s="246"/>
      <c r="BG231" s="246"/>
      <c r="BH231" s="246"/>
      <c r="BI231" s="246"/>
      <c r="BJ231" s="246"/>
      <c r="BK231" s="246"/>
    </row>
    <row r="232" spans="1:63" s="423" customFormat="1" ht="63" customHeight="1" x14ac:dyDescent="0.3">
      <c r="A232" s="449" t="s">
        <v>209</v>
      </c>
      <c r="B232" s="272">
        <v>2260050</v>
      </c>
      <c r="C232" s="364"/>
      <c r="D232" s="198">
        <f>H232</f>
        <v>0</v>
      </c>
      <c r="E232" s="184">
        <f t="shared" si="48"/>
        <v>0</v>
      </c>
      <c r="F232" s="76" t="e">
        <f t="shared" si="47"/>
        <v>#DIV/0!</v>
      </c>
      <c r="G232" s="198"/>
      <c r="H232" s="198"/>
      <c r="I232" s="198" t="e">
        <f t="shared" si="45"/>
        <v>#DIV/0!</v>
      </c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9"/>
      <c r="AC232" s="233"/>
      <c r="AD232" s="233"/>
      <c r="AE232" s="233"/>
      <c r="AF232" s="233"/>
      <c r="AG232" s="246"/>
      <c r="AH232" s="246"/>
      <c r="AI232" s="246"/>
      <c r="AJ232" s="246"/>
      <c r="AK232" s="246"/>
      <c r="AL232" s="246"/>
      <c r="AM232" s="246"/>
      <c r="AN232" s="246"/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46"/>
      <c r="BC232" s="246"/>
      <c r="BD232" s="246"/>
      <c r="BE232" s="246"/>
      <c r="BF232" s="246"/>
      <c r="BG232" s="246"/>
      <c r="BH232" s="246"/>
      <c r="BI232" s="246"/>
      <c r="BJ232" s="246"/>
      <c r="BK232" s="246"/>
    </row>
    <row r="233" spans="1:63" s="423" customFormat="1" ht="24.75" customHeight="1" x14ac:dyDescent="0.3">
      <c r="A233" s="361" t="s">
        <v>64</v>
      </c>
      <c r="B233" s="272">
        <v>2260382</v>
      </c>
      <c r="C233" s="364"/>
      <c r="D233" s="198">
        <f>H233</f>
        <v>0</v>
      </c>
      <c r="E233" s="184">
        <f t="shared" si="48"/>
        <v>0</v>
      </c>
      <c r="F233" s="76" t="e">
        <f t="shared" si="47"/>
        <v>#DIV/0!</v>
      </c>
      <c r="G233" s="198"/>
      <c r="H233" s="198"/>
      <c r="I233" s="198" t="e">
        <f t="shared" si="45"/>
        <v>#DIV/0!</v>
      </c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9"/>
      <c r="AC233" s="233"/>
      <c r="AD233" s="233"/>
      <c r="AE233" s="233"/>
      <c r="AF233" s="233"/>
      <c r="AG233" s="246"/>
      <c r="AH233" s="246"/>
      <c r="AI233" s="246"/>
      <c r="AJ233" s="246"/>
      <c r="AK233" s="246"/>
      <c r="AL233" s="246"/>
      <c r="AM233" s="246"/>
      <c r="AN233" s="246"/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6"/>
      <c r="AY233" s="246"/>
      <c r="AZ233" s="246"/>
      <c r="BA233" s="246"/>
      <c r="BB233" s="246"/>
      <c r="BC233" s="246"/>
      <c r="BD233" s="246"/>
      <c r="BE233" s="246"/>
      <c r="BF233" s="246"/>
      <c r="BG233" s="246"/>
      <c r="BH233" s="246"/>
      <c r="BI233" s="246"/>
      <c r="BJ233" s="246"/>
      <c r="BK233" s="246"/>
    </row>
    <row r="234" spans="1:63" s="265" customFormat="1" ht="23.25" customHeight="1" x14ac:dyDescent="0.25">
      <c r="A234" s="242" t="s">
        <v>39</v>
      </c>
      <c r="B234" s="349">
        <v>310</v>
      </c>
      <c r="C234" s="350">
        <f>C235</f>
        <v>0</v>
      </c>
      <c r="D234" s="350">
        <f>D235</f>
        <v>0</v>
      </c>
      <c r="E234" s="350">
        <f>E235</f>
        <v>0</v>
      </c>
      <c r="F234" s="97" t="e">
        <f t="shared" si="47"/>
        <v>#DIV/0!</v>
      </c>
      <c r="G234" s="350">
        <f>G235</f>
        <v>0</v>
      </c>
      <c r="H234" s="350">
        <f>H235</f>
        <v>0</v>
      </c>
      <c r="I234" s="350" t="e">
        <f t="shared" si="45"/>
        <v>#DIV/0!</v>
      </c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  <c r="AA234" s="351"/>
      <c r="AB234" s="351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64"/>
      <c r="BK234" s="264"/>
    </row>
    <row r="235" spans="1:63" s="423" customFormat="1" ht="18.75" x14ac:dyDescent="0.3">
      <c r="A235" s="268" t="s">
        <v>214</v>
      </c>
      <c r="B235" s="272">
        <v>3100267</v>
      </c>
      <c r="C235" s="364"/>
      <c r="D235" s="198">
        <f>H235</f>
        <v>0</v>
      </c>
      <c r="E235" s="184">
        <f t="shared" si="48"/>
        <v>0</v>
      </c>
      <c r="F235" s="76" t="e">
        <f t="shared" si="47"/>
        <v>#DIV/0!</v>
      </c>
      <c r="G235" s="198"/>
      <c r="H235" s="198"/>
      <c r="I235" s="198" t="e">
        <f t="shared" si="45"/>
        <v>#DIV/0!</v>
      </c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9"/>
      <c r="AC235" s="233"/>
      <c r="AD235" s="233"/>
      <c r="AE235" s="233"/>
      <c r="AF235" s="233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46"/>
      <c r="BC235" s="246"/>
      <c r="BD235" s="246"/>
      <c r="BE235" s="246"/>
      <c r="BF235" s="246"/>
      <c r="BG235" s="246"/>
      <c r="BH235" s="246"/>
      <c r="BI235" s="246"/>
      <c r="BJ235" s="246"/>
      <c r="BK235" s="246"/>
    </row>
    <row r="236" spans="1:63" s="265" customFormat="1" ht="21.75" customHeight="1" x14ac:dyDescent="0.25">
      <c r="A236" s="242" t="s">
        <v>44</v>
      </c>
      <c r="B236" s="349">
        <v>346</v>
      </c>
      <c r="C236" s="350">
        <f>C237</f>
        <v>0</v>
      </c>
      <c r="D236" s="350">
        <f>D237</f>
        <v>0</v>
      </c>
      <c r="E236" s="350">
        <f>E237</f>
        <v>0</v>
      </c>
      <c r="F236" s="97" t="e">
        <f t="shared" si="47"/>
        <v>#DIV/0!</v>
      </c>
      <c r="G236" s="350">
        <f>G237</f>
        <v>0</v>
      </c>
      <c r="H236" s="350">
        <f>H237</f>
        <v>0</v>
      </c>
      <c r="I236" s="350" t="e">
        <f t="shared" si="45"/>
        <v>#DIV/0!</v>
      </c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  <c r="AA236" s="351"/>
      <c r="AB236" s="351"/>
      <c r="AC236" s="200"/>
      <c r="AD236" s="200"/>
      <c r="AE236" s="200"/>
      <c r="AF236" s="200"/>
      <c r="AG236" s="200"/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200"/>
      <c r="BD236" s="200"/>
      <c r="BE236" s="200"/>
      <c r="BF236" s="200"/>
      <c r="BG236" s="200"/>
      <c r="BH236" s="200"/>
      <c r="BI236" s="200"/>
      <c r="BJ236" s="264"/>
      <c r="BK236" s="264"/>
    </row>
    <row r="237" spans="1:63" s="423" customFormat="1" ht="39.75" customHeight="1" x14ac:dyDescent="0.3">
      <c r="A237" s="361" t="s">
        <v>145</v>
      </c>
      <c r="B237" s="272">
        <v>3460030</v>
      </c>
      <c r="C237" s="364"/>
      <c r="D237" s="198">
        <f>H237</f>
        <v>0</v>
      </c>
      <c r="E237" s="184">
        <f t="shared" si="48"/>
        <v>0</v>
      </c>
      <c r="F237" s="76" t="e">
        <f t="shared" si="47"/>
        <v>#DIV/0!</v>
      </c>
      <c r="G237" s="198"/>
      <c r="H237" s="198"/>
      <c r="I237" s="198" t="e">
        <f t="shared" si="45"/>
        <v>#DIV/0!</v>
      </c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9"/>
      <c r="AC237" s="233"/>
      <c r="AD237" s="233"/>
      <c r="AE237" s="233"/>
      <c r="AF237" s="233"/>
      <c r="AG237" s="246"/>
      <c r="AH237" s="246"/>
      <c r="AI237" s="246"/>
      <c r="AJ237" s="246"/>
      <c r="AK237" s="246"/>
      <c r="AL237" s="246"/>
      <c r="AM237" s="246"/>
      <c r="AN237" s="246"/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46"/>
      <c r="BC237" s="246"/>
      <c r="BD237" s="246"/>
      <c r="BE237" s="246"/>
      <c r="BF237" s="246"/>
      <c r="BG237" s="246"/>
      <c r="BH237" s="246"/>
      <c r="BI237" s="246"/>
      <c r="BJ237" s="246"/>
      <c r="BK237" s="246"/>
    </row>
    <row r="238" spans="1:63" s="360" customFormat="1" ht="18.75" x14ac:dyDescent="0.25">
      <c r="A238" s="150" t="s">
        <v>67</v>
      </c>
      <c r="B238" s="442" t="s">
        <v>172</v>
      </c>
      <c r="C238" s="443">
        <f>C239+C243+C245</f>
        <v>0</v>
      </c>
      <c r="D238" s="443">
        <f>D239+D243+D245</f>
        <v>0</v>
      </c>
      <c r="E238" s="443">
        <f>E239+E243+E245</f>
        <v>0</v>
      </c>
      <c r="F238" s="145" t="e">
        <f t="shared" si="47"/>
        <v>#DIV/0!</v>
      </c>
      <c r="G238" s="443">
        <f>G239+G243+G245</f>
        <v>0</v>
      </c>
      <c r="H238" s="443">
        <f>H239+H243+H245</f>
        <v>0</v>
      </c>
      <c r="I238" s="443" t="e">
        <f t="shared" si="45"/>
        <v>#DIV/0!</v>
      </c>
      <c r="J238" s="444"/>
      <c r="K238" s="444"/>
      <c r="L238" s="444"/>
      <c r="M238" s="444"/>
      <c r="N238" s="444"/>
      <c r="O238" s="444"/>
      <c r="P238" s="444"/>
      <c r="Q238" s="444"/>
      <c r="R238" s="444"/>
      <c r="S238" s="444"/>
      <c r="T238" s="444"/>
      <c r="U238" s="444"/>
      <c r="V238" s="444"/>
      <c r="W238" s="444"/>
      <c r="X238" s="444"/>
      <c r="Y238" s="444"/>
      <c r="Z238" s="444"/>
      <c r="AA238" s="444"/>
      <c r="AB238" s="444"/>
      <c r="AC238" s="200"/>
      <c r="AD238" s="200"/>
      <c r="AE238" s="200"/>
      <c r="AF238" s="200"/>
      <c r="AG238" s="200"/>
      <c r="AH238" s="200"/>
      <c r="AI238" s="200"/>
      <c r="AJ238" s="200"/>
      <c r="AK238" s="200"/>
      <c r="AL238" s="200"/>
      <c r="AM238" s="200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359"/>
      <c r="BK238" s="359"/>
    </row>
    <row r="239" spans="1:63" s="265" customFormat="1" ht="32.25" customHeight="1" x14ac:dyDescent="0.25">
      <c r="A239" s="219" t="s">
        <v>35</v>
      </c>
      <c r="B239" s="349">
        <v>226</v>
      </c>
      <c r="C239" s="350">
        <f>SUM(C240:C242)</f>
        <v>0</v>
      </c>
      <c r="D239" s="350">
        <f>SUM(D240:D242)</f>
        <v>0</v>
      </c>
      <c r="E239" s="350">
        <f>SUM(E240:E242)</f>
        <v>0</v>
      </c>
      <c r="F239" s="97" t="e">
        <f t="shared" si="47"/>
        <v>#DIV/0!</v>
      </c>
      <c r="G239" s="350">
        <f>SUM(G240:G242)</f>
        <v>0</v>
      </c>
      <c r="H239" s="350">
        <f>SUM(H240:H242)</f>
        <v>0</v>
      </c>
      <c r="I239" s="350" t="e">
        <f>H239/G239*100</f>
        <v>#DIV/0!</v>
      </c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200"/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64"/>
      <c r="BK239" s="264"/>
    </row>
    <row r="240" spans="1:63" s="423" customFormat="1" ht="48" customHeight="1" x14ac:dyDescent="0.3">
      <c r="A240" s="449" t="s">
        <v>213</v>
      </c>
      <c r="B240" s="272">
        <v>2260019</v>
      </c>
      <c r="C240" s="364"/>
      <c r="D240" s="198">
        <f>H240</f>
        <v>0</v>
      </c>
      <c r="E240" s="184">
        <f t="shared" ref="E240:E242" si="49">C240-D240</f>
        <v>0</v>
      </c>
      <c r="F240" s="76" t="e">
        <f t="shared" si="47"/>
        <v>#DIV/0!</v>
      </c>
      <c r="G240" s="198"/>
      <c r="H240" s="198"/>
      <c r="I240" s="198" t="e">
        <f t="shared" si="45"/>
        <v>#DIV/0!</v>
      </c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199"/>
      <c r="AC240" s="233"/>
      <c r="AD240" s="233"/>
      <c r="AE240" s="233"/>
      <c r="AF240" s="233"/>
      <c r="AG240" s="246"/>
      <c r="AH240" s="246"/>
      <c r="AI240" s="246"/>
      <c r="AJ240" s="246"/>
      <c r="AK240" s="246"/>
      <c r="AL240" s="246"/>
      <c r="AM240" s="246"/>
      <c r="AN240" s="246"/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46"/>
      <c r="AZ240" s="246"/>
      <c r="BA240" s="246"/>
      <c r="BB240" s="246"/>
      <c r="BC240" s="246"/>
      <c r="BD240" s="246"/>
      <c r="BE240" s="246"/>
      <c r="BF240" s="246"/>
      <c r="BG240" s="246"/>
      <c r="BH240" s="246"/>
      <c r="BI240" s="246"/>
      <c r="BJ240" s="246"/>
      <c r="BK240" s="246"/>
    </row>
    <row r="241" spans="1:63" s="423" customFormat="1" ht="54" customHeight="1" x14ac:dyDescent="0.3">
      <c r="A241" s="361" t="s">
        <v>209</v>
      </c>
      <c r="B241" s="272">
        <v>2260050</v>
      </c>
      <c r="C241" s="364"/>
      <c r="D241" s="198">
        <f>H241</f>
        <v>0</v>
      </c>
      <c r="E241" s="184">
        <f t="shared" si="49"/>
        <v>0</v>
      </c>
      <c r="F241" s="76" t="e">
        <f t="shared" si="47"/>
        <v>#DIV/0!</v>
      </c>
      <c r="G241" s="198"/>
      <c r="H241" s="198"/>
      <c r="I241" s="198" t="e">
        <f t="shared" si="45"/>
        <v>#DIV/0!</v>
      </c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9"/>
      <c r="AC241" s="233"/>
      <c r="AD241" s="233"/>
      <c r="AE241" s="233"/>
      <c r="AF241" s="233"/>
      <c r="AG241" s="246"/>
      <c r="AH241" s="246"/>
      <c r="AI241" s="246"/>
      <c r="AJ241" s="246"/>
      <c r="AK241" s="246"/>
      <c r="AL241" s="246"/>
      <c r="AM241" s="246"/>
      <c r="AN241" s="246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46"/>
      <c r="AZ241" s="246"/>
      <c r="BA241" s="246"/>
      <c r="BB241" s="246"/>
      <c r="BC241" s="246"/>
      <c r="BD241" s="246"/>
      <c r="BE241" s="246"/>
      <c r="BF241" s="246"/>
      <c r="BG241" s="246"/>
      <c r="BH241" s="246"/>
      <c r="BI241" s="246"/>
      <c r="BJ241" s="246"/>
      <c r="BK241" s="246"/>
    </row>
    <row r="242" spans="1:63" s="423" customFormat="1" ht="19.5" customHeight="1" x14ac:dyDescent="0.3">
      <c r="A242" s="361" t="s">
        <v>188</v>
      </c>
      <c r="B242" s="272">
        <v>2260382</v>
      </c>
      <c r="C242" s="364"/>
      <c r="D242" s="198">
        <f>H242</f>
        <v>0</v>
      </c>
      <c r="E242" s="184">
        <f t="shared" si="49"/>
        <v>0</v>
      </c>
      <c r="F242" s="76" t="e">
        <f t="shared" si="47"/>
        <v>#DIV/0!</v>
      </c>
      <c r="G242" s="198"/>
      <c r="H242" s="198"/>
      <c r="I242" s="198" t="e">
        <f>H242/G242*100</f>
        <v>#DIV/0!</v>
      </c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9"/>
      <c r="AC242" s="233"/>
      <c r="AD242" s="233"/>
      <c r="AE242" s="233"/>
      <c r="AF242" s="233"/>
      <c r="AG242" s="246"/>
      <c r="AH242" s="246"/>
      <c r="AI242" s="246"/>
      <c r="AJ242" s="246"/>
      <c r="AK242" s="246"/>
      <c r="AL242" s="246"/>
      <c r="AM242" s="246"/>
      <c r="AN242" s="246"/>
      <c r="AO242" s="246"/>
      <c r="AP242" s="246"/>
      <c r="AQ242" s="246"/>
      <c r="AR242" s="246"/>
      <c r="AS242" s="246"/>
      <c r="AT242" s="246"/>
      <c r="AU242" s="246"/>
      <c r="AV242" s="246"/>
      <c r="AW242" s="246"/>
      <c r="AX242" s="246"/>
      <c r="AY242" s="246"/>
      <c r="AZ242" s="246"/>
      <c r="BA242" s="246"/>
      <c r="BB242" s="246"/>
      <c r="BC242" s="246"/>
      <c r="BD242" s="246"/>
      <c r="BE242" s="246"/>
      <c r="BF242" s="246"/>
      <c r="BG242" s="246"/>
      <c r="BH242" s="246"/>
      <c r="BI242" s="246"/>
      <c r="BJ242" s="246"/>
      <c r="BK242" s="246"/>
    </row>
    <row r="243" spans="1:63" s="265" customFormat="1" ht="24.75" customHeight="1" x14ac:dyDescent="0.25">
      <c r="A243" s="242" t="s">
        <v>39</v>
      </c>
      <c r="B243" s="349">
        <v>310</v>
      </c>
      <c r="C243" s="350">
        <f>C244</f>
        <v>0</v>
      </c>
      <c r="D243" s="350">
        <f>D244</f>
        <v>0</v>
      </c>
      <c r="E243" s="350">
        <f>E244</f>
        <v>0</v>
      </c>
      <c r="F243" s="97" t="e">
        <f t="shared" si="47"/>
        <v>#DIV/0!</v>
      </c>
      <c r="G243" s="350">
        <f>G244</f>
        <v>0</v>
      </c>
      <c r="H243" s="350">
        <f>H244</f>
        <v>0</v>
      </c>
      <c r="I243" s="350" t="e">
        <f t="shared" si="45"/>
        <v>#DIV/0!</v>
      </c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64"/>
      <c r="BK243" s="264"/>
    </row>
    <row r="244" spans="1:63" s="423" customFormat="1" ht="18.75" customHeight="1" x14ac:dyDescent="0.3">
      <c r="A244" s="361" t="s">
        <v>214</v>
      </c>
      <c r="B244" s="272">
        <v>3100267</v>
      </c>
      <c r="C244" s="364"/>
      <c r="D244" s="198">
        <f>H244</f>
        <v>0</v>
      </c>
      <c r="E244" s="184">
        <f t="shared" ref="E244" si="50">C244-D244</f>
        <v>0</v>
      </c>
      <c r="F244" s="76" t="e">
        <f t="shared" si="47"/>
        <v>#DIV/0!</v>
      </c>
      <c r="G244" s="198"/>
      <c r="H244" s="198"/>
      <c r="I244" s="198" t="e">
        <f t="shared" si="45"/>
        <v>#DIV/0!</v>
      </c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C244" s="233"/>
      <c r="AD244" s="233"/>
      <c r="AE244" s="233"/>
      <c r="AF244" s="233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6"/>
      <c r="BA244" s="246"/>
      <c r="BB244" s="246"/>
      <c r="BC244" s="246"/>
      <c r="BD244" s="246"/>
      <c r="BE244" s="246"/>
      <c r="BF244" s="246"/>
      <c r="BG244" s="246"/>
      <c r="BH244" s="246"/>
      <c r="BI244" s="246"/>
      <c r="BJ244" s="246"/>
      <c r="BK244" s="246"/>
    </row>
    <row r="245" spans="1:63" s="265" customFormat="1" ht="21.75" customHeight="1" x14ac:dyDescent="0.25">
      <c r="A245" s="242" t="s">
        <v>44</v>
      </c>
      <c r="B245" s="349">
        <v>346</v>
      </c>
      <c r="C245" s="350">
        <f>C246</f>
        <v>0</v>
      </c>
      <c r="D245" s="350">
        <f>D246</f>
        <v>0</v>
      </c>
      <c r="E245" s="350">
        <f>E246</f>
        <v>0</v>
      </c>
      <c r="F245" s="97" t="e">
        <f t="shared" si="47"/>
        <v>#DIV/0!</v>
      </c>
      <c r="G245" s="350">
        <f>G246</f>
        <v>0</v>
      </c>
      <c r="H245" s="350">
        <f>H246</f>
        <v>0</v>
      </c>
      <c r="I245" s="350" t="e">
        <f t="shared" si="45"/>
        <v>#DIV/0!</v>
      </c>
      <c r="J245" s="351"/>
      <c r="K245" s="351"/>
      <c r="L245" s="351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  <c r="AA245" s="351"/>
      <c r="AB245" s="351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64"/>
      <c r="BK245" s="264"/>
    </row>
    <row r="246" spans="1:63" s="423" customFormat="1" ht="21.75" customHeight="1" x14ac:dyDescent="0.3">
      <c r="A246" s="361" t="s">
        <v>145</v>
      </c>
      <c r="B246" s="272">
        <v>3460030</v>
      </c>
      <c r="C246" s="364"/>
      <c r="D246" s="198">
        <f>H246</f>
        <v>0</v>
      </c>
      <c r="E246" s="184">
        <f t="shared" ref="E246" si="51">C246-D246</f>
        <v>0</v>
      </c>
      <c r="F246" s="76" t="e">
        <f t="shared" si="47"/>
        <v>#DIV/0!</v>
      </c>
      <c r="G246" s="198"/>
      <c r="H246" s="198"/>
      <c r="I246" s="198" t="e">
        <f t="shared" si="45"/>
        <v>#DIV/0!</v>
      </c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199"/>
      <c r="AC246" s="233"/>
      <c r="AD246" s="233"/>
      <c r="AE246" s="233"/>
      <c r="AF246" s="233"/>
      <c r="AG246" s="246"/>
      <c r="AH246" s="246"/>
      <c r="AI246" s="246"/>
      <c r="AJ246" s="246"/>
      <c r="AK246" s="246"/>
      <c r="AL246" s="246"/>
      <c r="AM246" s="246"/>
      <c r="AN246" s="246"/>
      <c r="AO246" s="246"/>
      <c r="AP246" s="246"/>
      <c r="AQ246" s="246"/>
      <c r="AR246" s="246"/>
      <c r="AS246" s="246"/>
      <c r="AT246" s="246"/>
      <c r="AU246" s="246"/>
      <c r="AV246" s="246"/>
      <c r="AW246" s="246"/>
      <c r="AX246" s="246"/>
      <c r="AY246" s="246"/>
      <c r="AZ246" s="246"/>
      <c r="BA246" s="246"/>
      <c r="BB246" s="246"/>
      <c r="BC246" s="246"/>
      <c r="BD246" s="246"/>
      <c r="BE246" s="246"/>
      <c r="BF246" s="246"/>
      <c r="BG246" s="246"/>
      <c r="BH246" s="246"/>
      <c r="BI246" s="246"/>
      <c r="BJ246" s="246"/>
      <c r="BK246" s="246"/>
    </row>
    <row r="247" spans="1:63" s="423" customFormat="1" ht="55.5" customHeight="1" x14ac:dyDescent="0.3">
      <c r="A247" s="55" t="s">
        <v>215</v>
      </c>
      <c r="B247" s="450" t="s">
        <v>216</v>
      </c>
      <c r="C247" s="451">
        <f>C248</f>
        <v>0</v>
      </c>
      <c r="D247" s="451">
        <f t="shared" ref="D247:P248" si="52">D248</f>
        <v>0</v>
      </c>
      <c r="E247" s="451">
        <f t="shared" si="52"/>
        <v>0</v>
      </c>
      <c r="F247" s="451" t="e">
        <f t="shared" si="52"/>
        <v>#DIV/0!</v>
      </c>
      <c r="G247" s="451">
        <f t="shared" si="52"/>
        <v>0</v>
      </c>
      <c r="H247" s="451">
        <f t="shared" si="52"/>
        <v>0</v>
      </c>
      <c r="I247" s="451" t="e">
        <f t="shared" si="52"/>
        <v>#DIV/0!</v>
      </c>
      <c r="J247" s="451">
        <f t="shared" si="52"/>
        <v>0</v>
      </c>
      <c r="K247" s="451">
        <f t="shared" si="52"/>
        <v>0</v>
      </c>
      <c r="L247" s="451">
        <f t="shared" si="52"/>
        <v>0</v>
      </c>
      <c r="M247" s="451">
        <f t="shared" si="52"/>
        <v>0</v>
      </c>
      <c r="N247" s="451">
        <f t="shared" si="52"/>
        <v>0</v>
      </c>
      <c r="O247" s="451">
        <f t="shared" si="52"/>
        <v>0</v>
      </c>
      <c r="P247" s="451" t="e">
        <f>P248</f>
        <v>#DIV/0!</v>
      </c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  <c r="AA247" s="199"/>
      <c r="AB247" s="199"/>
      <c r="AC247" s="233"/>
      <c r="AD247" s="233"/>
      <c r="AE247" s="233"/>
      <c r="AF247" s="233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6"/>
      <c r="BA247" s="246"/>
      <c r="BB247" s="246"/>
      <c r="BC247" s="246"/>
      <c r="BD247" s="246"/>
      <c r="BE247" s="246"/>
      <c r="BF247" s="246"/>
      <c r="BG247" s="246"/>
      <c r="BH247" s="246"/>
      <c r="BI247" s="246"/>
      <c r="BJ247" s="246"/>
      <c r="BK247" s="246"/>
    </row>
    <row r="248" spans="1:63" s="423" customFormat="1" ht="21.75" customHeight="1" x14ac:dyDescent="0.3">
      <c r="A248" s="452" t="s">
        <v>35</v>
      </c>
      <c r="B248" s="453" t="s">
        <v>185</v>
      </c>
      <c r="C248" s="454">
        <f>C249</f>
        <v>0</v>
      </c>
      <c r="D248" s="454">
        <f t="shared" si="52"/>
        <v>0</v>
      </c>
      <c r="E248" s="454">
        <f t="shared" si="52"/>
        <v>0</v>
      </c>
      <c r="F248" s="454" t="e">
        <f t="shared" si="52"/>
        <v>#DIV/0!</v>
      </c>
      <c r="G248" s="454">
        <f t="shared" si="52"/>
        <v>0</v>
      </c>
      <c r="H248" s="454">
        <f t="shared" si="52"/>
        <v>0</v>
      </c>
      <c r="I248" s="454" t="e">
        <f t="shared" si="52"/>
        <v>#DIV/0!</v>
      </c>
      <c r="J248" s="454">
        <f t="shared" si="52"/>
        <v>0</v>
      </c>
      <c r="K248" s="454">
        <f t="shared" si="52"/>
        <v>0</v>
      </c>
      <c r="L248" s="454">
        <f t="shared" si="52"/>
        <v>0</v>
      </c>
      <c r="M248" s="454">
        <f t="shared" si="52"/>
        <v>0</v>
      </c>
      <c r="N248" s="454">
        <f t="shared" si="52"/>
        <v>0</v>
      </c>
      <c r="O248" s="454">
        <f t="shared" si="52"/>
        <v>0</v>
      </c>
      <c r="P248" s="454" t="e">
        <f t="shared" si="52"/>
        <v>#DIV/0!</v>
      </c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9"/>
      <c r="AC248" s="233"/>
      <c r="AD248" s="233"/>
      <c r="AE248" s="233"/>
      <c r="AF248" s="233"/>
      <c r="AG248" s="246"/>
      <c r="AH248" s="246"/>
      <c r="AI248" s="246"/>
      <c r="AJ248" s="246"/>
      <c r="AK248" s="246"/>
      <c r="AL248" s="246"/>
      <c r="AM248" s="246"/>
      <c r="AN248" s="246"/>
      <c r="AO248" s="246"/>
      <c r="AP248" s="246"/>
      <c r="AQ248" s="246"/>
      <c r="AR248" s="246"/>
      <c r="AS248" s="246"/>
      <c r="AT248" s="246"/>
      <c r="AU248" s="246"/>
      <c r="AV248" s="246"/>
      <c r="AW248" s="246"/>
      <c r="AX248" s="246"/>
      <c r="AY248" s="246"/>
      <c r="AZ248" s="246"/>
      <c r="BA248" s="246"/>
      <c r="BB248" s="246"/>
      <c r="BC248" s="246"/>
      <c r="BD248" s="246"/>
      <c r="BE248" s="246"/>
      <c r="BF248" s="246"/>
      <c r="BG248" s="246"/>
      <c r="BH248" s="246"/>
      <c r="BI248" s="246"/>
      <c r="BJ248" s="246"/>
      <c r="BK248" s="246"/>
    </row>
    <row r="249" spans="1:63" s="423" customFormat="1" ht="81.75" customHeight="1" x14ac:dyDescent="0.3">
      <c r="A249" s="339" t="s">
        <v>217</v>
      </c>
      <c r="B249" s="455">
        <v>2260056</v>
      </c>
      <c r="C249" s="456"/>
      <c r="D249" s="457"/>
      <c r="E249" s="184">
        <f t="shared" ref="E249" si="53">C249-D249</f>
        <v>0</v>
      </c>
      <c r="F249" s="76" t="e">
        <f t="shared" si="47"/>
        <v>#DIV/0!</v>
      </c>
      <c r="G249" s="457"/>
      <c r="H249" s="457"/>
      <c r="I249" s="198" t="e">
        <f t="shared" si="45"/>
        <v>#DIV/0!</v>
      </c>
      <c r="J249" s="458"/>
      <c r="K249" s="458"/>
      <c r="L249" s="458"/>
      <c r="M249" s="458"/>
      <c r="N249" s="458"/>
      <c r="O249" s="458"/>
      <c r="P249" s="458" t="e">
        <f>SUM(D249:O249)</f>
        <v>#DIV/0!</v>
      </c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233"/>
      <c r="AD249" s="233"/>
      <c r="AE249" s="233"/>
      <c r="AF249" s="233"/>
      <c r="AG249" s="246"/>
      <c r="AH249" s="246"/>
      <c r="AI249" s="246"/>
      <c r="AJ249" s="246"/>
      <c r="AK249" s="246"/>
      <c r="AL249" s="246"/>
      <c r="AM249" s="246"/>
      <c r="AN249" s="246"/>
      <c r="AO249" s="246"/>
      <c r="AP249" s="246"/>
      <c r="AQ249" s="246"/>
      <c r="AR249" s="246"/>
      <c r="AS249" s="246"/>
      <c r="AT249" s="246"/>
      <c r="AU249" s="246"/>
      <c r="AV249" s="246"/>
      <c r="AW249" s="246"/>
      <c r="AX249" s="246"/>
      <c r="AY249" s="246"/>
      <c r="AZ249" s="246"/>
      <c r="BA249" s="246"/>
      <c r="BB249" s="246"/>
      <c r="BC249" s="246"/>
      <c r="BD249" s="246"/>
      <c r="BE249" s="246"/>
      <c r="BF249" s="246"/>
      <c r="BG249" s="246"/>
      <c r="BH249" s="246"/>
      <c r="BI249" s="246"/>
      <c r="BJ249" s="246"/>
      <c r="BK249" s="246"/>
    </row>
    <row r="250" spans="1:63" s="441" customFormat="1" ht="60.75" customHeight="1" x14ac:dyDescent="0.3">
      <c r="A250" s="406" t="s">
        <v>218</v>
      </c>
      <c r="B250" s="459" t="s">
        <v>219</v>
      </c>
      <c r="C250" s="460">
        <f>C253+C251</f>
        <v>0</v>
      </c>
      <c r="D250" s="460">
        <f>D253+D251</f>
        <v>0</v>
      </c>
      <c r="E250" s="460">
        <f>E253+E251</f>
        <v>0</v>
      </c>
      <c r="F250" s="137" t="e">
        <f>D250/C250*100</f>
        <v>#DIV/0!</v>
      </c>
      <c r="G250" s="460">
        <f>G253+G251</f>
        <v>0</v>
      </c>
      <c r="H250" s="460">
        <f>H253+H251</f>
        <v>0</v>
      </c>
      <c r="I250" s="460" t="e">
        <f>H250/G250*100</f>
        <v>#DIV/0!</v>
      </c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1"/>
      <c r="U250" s="461"/>
      <c r="V250" s="461"/>
      <c r="W250" s="461"/>
      <c r="X250" s="461"/>
      <c r="Y250" s="461"/>
      <c r="Z250" s="461"/>
      <c r="AA250" s="461"/>
      <c r="AB250" s="461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200"/>
      <c r="AT250" s="200"/>
      <c r="AU250" s="200"/>
      <c r="AV250" s="200"/>
      <c r="AW250" s="200"/>
      <c r="AX250" s="200"/>
      <c r="AY250" s="200"/>
      <c r="AZ250" s="200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440"/>
      <c r="BK250" s="440"/>
    </row>
    <row r="251" spans="1:63" s="441" customFormat="1" ht="44.25" customHeight="1" x14ac:dyDescent="0.3">
      <c r="A251" s="219" t="s">
        <v>39</v>
      </c>
      <c r="B251" s="462" t="s">
        <v>189</v>
      </c>
      <c r="C251" s="463">
        <f>C252</f>
        <v>0</v>
      </c>
      <c r="D251" s="463">
        <f>D252</f>
        <v>0</v>
      </c>
      <c r="E251" s="463">
        <f>E252</f>
        <v>0</v>
      </c>
      <c r="F251" s="97" t="e">
        <f t="shared" si="47"/>
        <v>#DIV/0!</v>
      </c>
      <c r="G251" s="463">
        <f>G252</f>
        <v>0</v>
      </c>
      <c r="H251" s="463">
        <f>H252</f>
        <v>0</v>
      </c>
      <c r="I251" s="463" t="e">
        <f t="shared" si="45"/>
        <v>#DIV/0!</v>
      </c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4"/>
      <c r="U251" s="464"/>
      <c r="V251" s="464"/>
      <c r="W251" s="464"/>
      <c r="X251" s="464"/>
      <c r="Y251" s="464"/>
      <c r="Z251" s="464"/>
      <c r="AA251" s="464"/>
      <c r="AB251" s="464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0"/>
      <c r="AP251" s="200"/>
      <c r="AQ251" s="200"/>
      <c r="AR251" s="200"/>
      <c r="AS251" s="200"/>
      <c r="AT251" s="200"/>
      <c r="AU251" s="200"/>
      <c r="AV251" s="200"/>
      <c r="AW251" s="200"/>
      <c r="AX251" s="200"/>
      <c r="AY251" s="200"/>
      <c r="AZ251" s="200"/>
      <c r="BA251" s="200"/>
      <c r="BB251" s="200"/>
      <c r="BC251" s="200"/>
      <c r="BD251" s="200"/>
      <c r="BE251" s="200"/>
      <c r="BF251" s="200"/>
      <c r="BG251" s="200"/>
      <c r="BH251" s="200"/>
      <c r="BI251" s="200"/>
      <c r="BJ251" s="440"/>
      <c r="BK251" s="440"/>
    </row>
    <row r="252" spans="1:63" s="423" customFormat="1" ht="44.25" customHeight="1" x14ac:dyDescent="0.3">
      <c r="A252" s="465" t="s">
        <v>194</v>
      </c>
      <c r="B252" s="466" t="s">
        <v>220</v>
      </c>
      <c r="C252" s="467"/>
      <c r="D252" s="198">
        <f>H252</f>
        <v>0</v>
      </c>
      <c r="E252" s="184">
        <f>C252-D252</f>
        <v>0</v>
      </c>
      <c r="F252" s="76" t="e">
        <f t="shared" si="47"/>
        <v>#DIV/0!</v>
      </c>
      <c r="G252" s="198"/>
      <c r="H252" s="198"/>
      <c r="I252" s="198" t="e">
        <f t="shared" si="45"/>
        <v>#DIV/0!</v>
      </c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199"/>
      <c r="AC252" s="233"/>
      <c r="AD252" s="233"/>
      <c r="AE252" s="233"/>
      <c r="AF252" s="233"/>
      <c r="AG252" s="246"/>
      <c r="AH252" s="246"/>
      <c r="AI252" s="246"/>
      <c r="AJ252" s="246"/>
      <c r="AK252" s="246"/>
      <c r="AL252" s="246"/>
      <c r="AM252" s="246"/>
      <c r="AN252" s="246"/>
      <c r="AO252" s="246"/>
      <c r="AP252" s="246"/>
      <c r="AQ252" s="246"/>
      <c r="AR252" s="246"/>
      <c r="AS252" s="246"/>
      <c r="AT252" s="246"/>
      <c r="AU252" s="246"/>
      <c r="AV252" s="246"/>
      <c r="AW252" s="246"/>
      <c r="AX252" s="246"/>
      <c r="AY252" s="246"/>
      <c r="AZ252" s="246"/>
      <c r="BA252" s="246"/>
      <c r="BB252" s="246"/>
      <c r="BC252" s="246"/>
      <c r="BD252" s="246"/>
      <c r="BE252" s="246"/>
      <c r="BF252" s="246"/>
      <c r="BG252" s="246"/>
      <c r="BH252" s="246"/>
      <c r="BI252" s="246"/>
      <c r="BJ252" s="246"/>
      <c r="BK252" s="246"/>
    </row>
    <row r="253" spans="1:63" s="265" customFormat="1" ht="44.25" customHeight="1" x14ac:dyDescent="0.3">
      <c r="A253" s="219" t="s">
        <v>44</v>
      </c>
      <c r="B253" s="462" t="s">
        <v>221</v>
      </c>
      <c r="C253" s="463">
        <f>C254</f>
        <v>0</v>
      </c>
      <c r="D253" s="463">
        <f>D254</f>
        <v>0</v>
      </c>
      <c r="E253" s="463">
        <f>E254</f>
        <v>0</v>
      </c>
      <c r="F253" s="97" t="e">
        <f t="shared" si="47"/>
        <v>#DIV/0!</v>
      </c>
      <c r="G253" s="463">
        <f>G254</f>
        <v>0</v>
      </c>
      <c r="H253" s="463">
        <f>H254</f>
        <v>0</v>
      </c>
      <c r="I253" s="463" t="e">
        <f t="shared" si="45"/>
        <v>#DIV/0!</v>
      </c>
      <c r="J253" s="464"/>
      <c r="K253" s="464"/>
      <c r="L253" s="464"/>
      <c r="M253" s="464"/>
      <c r="N253" s="464"/>
      <c r="O253" s="464"/>
      <c r="P253" s="464"/>
      <c r="Q253" s="464"/>
      <c r="R253" s="464"/>
      <c r="S253" s="464"/>
      <c r="T253" s="464"/>
      <c r="U253" s="464"/>
      <c r="V253" s="464"/>
      <c r="W253" s="464"/>
      <c r="X253" s="464"/>
      <c r="Y253" s="464"/>
      <c r="Z253" s="464"/>
      <c r="AA253" s="464"/>
      <c r="AB253" s="464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0"/>
      <c r="AP253" s="200"/>
      <c r="AQ253" s="200"/>
      <c r="AR253" s="200"/>
      <c r="AS253" s="200"/>
      <c r="AT253" s="200"/>
      <c r="AU253" s="200"/>
      <c r="AV253" s="200"/>
      <c r="AW253" s="200"/>
      <c r="AX253" s="200"/>
      <c r="AY253" s="200"/>
      <c r="AZ253" s="200"/>
      <c r="BA253" s="200"/>
      <c r="BB253" s="200"/>
      <c r="BC253" s="200"/>
      <c r="BD253" s="200"/>
      <c r="BE253" s="200"/>
      <c r="BF253" s="200"/>
      <c r="BG253" s="200"/>
      <c r="BH253" s="200"/>
      <c r="BI253" s="200"/>
      <c r="BJ253" s="264"/>
      <c r="BK253" s="264"/>
    </row>
    <row r="254" spans="1:63" s="248" customFormat="1" ht="50.25" customHeight="1" x14ac:dyDescent="0.3">
      <c r="A254" s="468" t="s">
        <v>222</v>
      </c>
      <c r="B254" s="469">
        <v>3460012</v>
      </c>
      <c r="C254" s="470"/>
      <c r="D254" s="198">
        <f>H254</f>
        <v>0</v>
      </c>
      <c r="E254" s="198">
        <f>C254-D254</f>
        <v>0</v>
      </c>
      <c r="F254" s="76" t="e">
        <f>D254/C254*100</f>
        <v>#DIV/0!</v>
      </c>
      <c r="G254" s="198"/>
      <c r="H254" s="198"/>
      <c r="I254" s="198" t="e">
        <f t="shared" si="45"/>
        <v>#DIV/0!</v>
      </c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199"/>
      <c r="AC254" s="233"/>
      <c r="AD254" s="233"/>
      <c r="AE254" s="233"/>
      <c r="AF254" s="233"/>
      <c r="AG254" s="246"/>
      <c r="AH254" s="246"/>
      <c r="AI254" s="246"/>
      <c r="AJ254" s="246"/>
      <c r="AK254" s="246"/>
      <c r="AL254" s="246"/>
      <c r="AM254" s="246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7"/>
      <c r="BK254" s="247"/>
    </row>
    <row r="255" spans="1:63" s="248" customFormat="1" ht="50.25" customHeight="1" x14ac:dyDescent="0.3">
      <c r="A255" s="471" t="s">
        <v>223</v>
      </c>
      <c r="B255" s="472" t="s">
        <v>224</v>
      </c>
      <c r="C255" s="473">
        <f>SUM(C256)</f>
        <v>0</v>
      </c>
      <c r="D255" s="473">
        <f>SUM(D256)</f>
        <v>0</v>
      </c>
      <c r="E255" s="473">
        <f>SUM(E256)</f>
        <v>0</v>
      </c>
      <c r="F255" s="137" t="e">
        <f>D255/C255*100</f>
        <v>#DIV/0!</v>
      </c>
      <c r="G255" s="474">
        <f>SUM(G256)</f>
        <v>0</v>
      </c>
      <c r="H255" s="474">
        <f>SUM(H256)</f>
        <v>0</v>
      </c>
      <c r="I255" s="460" t="e">
        <f>H255/G255*100</f>
        <v>#DIV/0!</v>
      </c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199"/>
      <c r="AC255" s="233"/>
      <c r="AD255" s="233"/>
      <c r="AE255" s="233"/>
      <c r="AF255" s="233"/>
      <c r="AG255" s="246"/>
      <c r="AH255" s="246"/>
      <c r="AI255" s="246"/>
      <c r="AJ255" s="246"/>
      <c r="AK255" s="246"/>
      <c r="AL255" s="246"/>
      <c r="AM255" s="246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6"/>
      <c r="AY255" s="246"/>
      <c r="AZ255" s="246"/>
      <c r="BA255" s="246"/>
      <c r="BB255" s="246"/>
      <c r="BC255" s="246"/>
      <c r="BD255" s="246"/>
      <c r="BE255" s="246"/>
      <c r="BF255" s="246"/>
      <c r="BG255" s="246"/>
      <c r="BH255" s="246"/>
      <c r="BI255" s="246"/>
      <c r="BJ255" s="247"/>
      <c r="BK255" s="247"/>
    </row>
    <row r="256" spans="1:63" s="248" customFormat="1" ht="33.75" customHeight="1" x14ac:dyDescent="0.3">
      <c r="A256" s="468" t="s">
        <v>225</v>
      </c>
      <c r="B256" s="469">
        <v>2250110</v>
      </c>
      <c r="C256" s="470"/>
      <c r="D256" s="198">
        <f>H256</f>
        <v>0</v>
      </c>
      <c r="E256" s="198">
        <f>C256-D256</f>
        <v>0</v>
      </c>
      <c r="F256" s="76" t="e">
        <f>D256/C256*100</f>
        <v>#DIV/0!</v>
      </c>
      <c r="G256" s="198"/>
      <c r="H256" s="198"/>
      <c r="I256" s="198" t="e">
        <f t="shared" si="45"/>
        <v>#DIV/0!</v>
      </c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199"/>
      <c r="AC256" s="233"/>
      <c r="AD256" s="233"/>
      <c r="AE256" s="233"/>
      <c r="AF256" s="233"/>
      <c r="AG256" s="246"/>
      <c r="AH256" s="246"/>
      <c r="AI256" s="246"/>
      <c r="AJ256" s="246"/>
      <c r="AK256" s="246"/>
      <c r="AL256" s="246"/>
      <c r="AM256" s="246"/>
      <c r="AN256" s="246"/>
      <c r="AO256" s="246"/>
      <c r="AP256" s="246"/>
      <c r="AQ256" s="246"/>
      <c r="AR256" s="246"/>
      <c r="AS256" s="246"/>
      <c r="AT256" s="246"/>
      <c r="AU256" s="246"/>
      <c r="AV256" s="246"/>
      <c r="AW256" s="246"/>
      <c r="AX256" s="246"/>
      <c r="AY256" s="246"/>
      <c r="AZ256" s="246"/>
      <c r="BA256" s="246"/>
      <c r="BB256" s="246"/>
      <c r="BC256" s="246"/>
      <c r="BD256" s="246"/>
      <c r="BE256" s="246"/>
      <c r="BF256" s="246"/>
      <c r="BG256" s="246"/>
      <c r="BH256" s="246"/>
      <c r="BI256" s="246"/>
      <c r="BJ256" s="247"/>
      <c r="BK256" s="247"/>
    </row>
    <row r="257" spans="1:969" s="480" customFormat="1" ht="118.5" customHeight="1" x14ac:dyDescent="0.25">
      <c r="A257" s="475" t="s">
        <v>226</v>
      </c>
      <c r="B257" s="476">
        <v>612</v>
      </c>
      <c r="C257" s="477">
        <f>C179+C217+C258+C255</f>
        <v>90500</v>
      </c>
      <c r="D257" s="477">
        <f>D179+D217+D247+D250+D258+D255</f>
        <v>0</v>
      </c>
      <c r="E257" s="477">
        <f>E179+E217+E247+E250+E258+E255</f>
        <v>90500</v>
      </c>
      <c r="F257" s="131">
        <f t="shared" si="47"/>
        <v>0</v>
      </c>
      <c r="G257" s="477">
        <f>G179+G217+G250+G258+G255</f>
        <v>0</v>
      </c>
      <c r="H257" s="477">
        <f>H179+H217+H250+H258+H255</f>
        <v>0</v>
      </c>
      <c r="I257" s="477" t="e">
        <f t="shared" si="45"/>
        <v>#DIV/0!</v>
      </c>
      <c r="J257" s="478"/>
      <c r="K257" s="478"/>
      <c r="L257" s="478"/>
      <c r="M257" s="478"/>
      <c r="N257" s="478"/>
      <c r="O257" s="478"/>
      <c r="P257" s="478"/>
      <c r="Q257" s="478"/>
      <c r="R257" s="478"/>
      <c r="S257" s="478"/>
      <c r="T257" s="478"/>
      <c r="U257" s="478"/>
      <c r="V257" s="478"/>
      <c r="W257" s="478"/>
      <c r="X257" s="478"/>
      <c r="Y257" s="478"/>
      <c r="Z257" s="478"/>
      <c r="AA257" s="478"/>
      <c r="AB257" s="478"/>
      <c r="AC257" s="352"/>
      <c r="AD257" s="352"/>
      <c r="AE257" s="352"/>
      <c r="AF257" s="352"/>
      <c r="AG257" s="352"/>
      <c r="AH257" s="352"/>
      <c r="AI257" s="352"/>
      <c r="AJ257" s="352"/>
      <c r="AK257" s="352"/>
      <c r="AL257" s="352"/>
      <c r="AM257" s="352"/>
      <c r="AN257" s="352"/>
      <c r="AO257" s="352"/>
      <c r="AP257" s="352"/>
      <c r="AQ257" s="352"/>
      <c r="AR257" s="352"/>
      <c r="AS257" s="352"/>
      <c r="AT257" s="352"/>
      <c r="AU257" s="352"/>
      <c r="AV257" s="352"/>
      <c r="AW257" s="352"/>
      <c r="AX257" s="352"/>
      <c r="AY257" s="352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479"/>
      <c r="BK257" s="479"/>
    </row>
    <row r="258" spans="1:969" ht="36.75" customHeight="1" x14ac:dyDescent="0.3">
      <c r="A258" s="481" t="s">
        <v>227</v>
      </c>
      <c r="B258" s="272"/>
      <c r="C258" s="376"/>
      <c r="D258" s="184">
        <f>H258</f>
        <v>0</v>
      </c>
      <c r="E258" s="184">
        <f>C258-D258</f>
        <v>0</v>
      </c>
      <c r="F258" s="76" t="e">
        <f>D258/C258*100</f>
        <v>#DIV/0!</v>
      </c>
      <c r="G258" s="184"/>
      <c r="H258" s="184"/>
      <c r="I258" s="185" t="e">
        <f t="shared" si="45"/>
        <v>#DIV/0!</v>
      </c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4"/>
      <c r="AD258" s="4"/>
      <c r="AE258" s="4"/>
      <c r="AF258" s="4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6"/>
      <c r="BK258" s="6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7"/>
      <c r="LF258" s="7"/>
      <c r="LG258" s="7"/>
      <c r="LH258" s="7"/>
      <c r="LI258" s="7"/>
      <c r="LJ258" s="7"/>
      <c r="LK258" s="7"/>
      <c r="LL258" s="7"/>
      <c r="LM258" s="7"/>
      <c r="LN258" s="7"/>
      <c r="LO258" s="7"/>
      <c r="LP258" s="7"/>
      <c r="LQ258" s="7"/>
      <c r="LR258" s="7"/>
      <c r="LS258" s="7"/>
      <c r="LT258" s="7"/>
      <c r="LU258" s="7"/>
      <c r="LV258" s="7"/>
      <c r="LW258" s="7"/>
      <c r="LX258" s="7"/>
      <c r="LY258" s="7"/>
      <c r="LZ258" s="7"/>
      <c r="MA258" s="7"/>
      <c r="MB258" s="7"/>
      <c r="MC258" s="7"/>
      <c r="MD258" s="7"/>
      <c r="ME258" s="7"/>
      <c r="MF258" s="7"/>
      <c r="MG258" s="7"/>
      <c r="MH258" s="7"/>
      <c r="MI258" s="7"/>
      <c r="MJ258" s="7"/>
      <c r="MK258" s="7"/>
      <c r="ML258" s="7"/>
      <c r="MM258" s="7"/>
      <c r="MN258" s="7"/>
      <c r="MO258" s="7"/>
      <c r="MP258" s="7"/>
      <c r="MQ258" s="7"/>
      <c r="MR258" s="7"/>
      <c r="MS258" s="7"/>
      <c r="MT258" s="7"/>
      <c r="MU258" s="7"/>
      <c r="MV258" s="7"/>
      <c r="MW258" s="7"/>
      <c r="MX258" s="7"/>
      <c r="MY258" s="7"/>
      <c r="MZ258" s="7"/>
      <c r="NA258" s="7"/>
      <c r="NB258" s="7"/>
      <c r="NC258" s="7"/>
      <c r="ND258" s="7"/>
      <c r="NE258" s="7"/>
      <c r="NF258" s="7"/>
      <c r="NG258" s="7"/>
      <c r="NH258" s="7"/>
      <c r="NI258" s="7"/>
      <c r="NJ258" s="7"/>
      <c r="NK258" s="7"/>
      <c r="NL258" s="7"/>
      <c r="NM258" s="7"/>
      <c r="NN258" s="7"/>
      <c r="NO258" s="7"/>
      <c r="NP258" s="7"/>
      <c r="NQ258" s="7"/>
      <c r="NR258" s="7"/>
      <c r="NS258" s="7"/>
      <c r="NT258" s="7"/>
      <c r="NU258" s="7"/>
      <c r="NV258" s="7"/>
      <c r="NW258" s="7"/>
      <c r="NX258" s="7"/>
      <c r="NY258" s="7"/>
      <c r="NZ258" s="7"/>
      <c r="OA258" s="7"/>
      <c r="OB258" s="7"/>
      <c r="OC258" s="7"/>
      <c r="OD258" s="7"/>
      <c r="OE258" s="7"/>
      <c r="OF258" s="7"/>
      <c r="OG258" s="7"/>
      <c r="OH258" s="7"/>
      <c r="OI258" s="7"/>
      <c r="OJ258" s="7"/>
      <c r="OK258" s="7"/>
      <c r="OL258" s="7"/>
      <c r="OM258" s="7"/>
      <c r="ON258" s="7"/>
      <c r="OO258" s="7"/>
      <c r="OP258" s="7"/>
      <c r="OQ258" s="7"/>
      <c r="OR258" s="7"/>
      <c r="OS258" s="7"/>
      <c r="OT258" s="7"/>
      <c r="OU258" s="7"/>
      <c r="OV258" s="7"/>
      <c r="OW258" s="7"/>
      <c r="OX258" s="7"/>
      <c r="OY258" s="7"/>
      <c r="OZ258" s="7"/>
      <c r="PA258" s="7"/>
      <c r="PB258" s="7"/>
      <c r="PC258" s="7"/>
      <c r="PD258" s="7"/>
      <c r="PE258" s="7"/>
      <c r="PF258" s="7"/>
      <c r="PG258" s="7"/>
      <c r="PH258" s="7"/>
      <c r="PI258" s="7"/>
      <c r="PJ258" s="7"/>
      <c r="PK258" s="7"/>
      <c r="PL258" s="7"/>
      <c r="PM258" s="7"/>
      <c r="PN258" s="7"/>
      <c r="PO258" s="7"/>
      <c r="PP258" s="7"/>
      <c r="PQ258" s="7"/>
      <c r="PR258" s="7"/>
      <c r="PS258" s="7"/>
      <c r="PT258" s="7"/>
      <c r="PU258" s="7"/>
      <c r="PV258" s="7"/>
      <c r="PW258" s="7"/>
      <c r="PX258" s="7"/>
      <c r="PY258" s="7"/>
      <c r="PZ258" s="7"/>
      <c r="QA258" s="7"/>
      <c r="QB258" s="7"/>
      <c r="QC258" s="7"/>
      <c r="QD258" s="7"/>
      <c r="QE258" s="7"/>
      <c r="QF258" s="7"/>
      <c r="QG258" s="7"/>
      <c r="QH258" s="7"/>
      <c r="QI258" s="7"/>
      <c r="QJ258" s="7"/>
      <c r="QK258" s="7"/>
      <c r="QL258" s="7"/>
      <c r="QM258" s="7"/>
      <c r="QN258" s="7"/>
      <c r="QO258" s="7"/>
      <c r="QP258" s="7"/>
      <c r="QQ258" s="7"/>
      <c r="QR258" s="7"/>
      <c r="QS258" s="7"/>
      <c r="QT258" s="7"/>
      <c r="QU258" s="7"/>
      <c r="QV258" s="7"/>
      <c r="QW258" s="7"/>
      <c r="QX258" s="7"/>
      <c r="QY258" s="7"/>
      <c r="QZ258" s="7"/>
      <c r="RA258" s="7"/>
      <c r="RB258" s="7"/>
      <c r="RC258" s="7"/>
      <c r="RD258" s="7"/>
      <c r="RE258" s="7"/>
      <c r="RF258" s="7"/>
      <c r="RG258" s="7"/>
      <c r="RH258" s="7"/>
      <c r="RI258" s="7"/>
      <c r="RJ258" s="7"/>
      <c r="RK258" s="7"/>
      <c r="RL258" s="7"/>
      <c r="RM258" s="7"/>
      <c r="RN258" s="7"/>
      <c r="RO258" s="7"/>
      <c r="RP258" s="7"/>
      <c r="RQ258" s="7"/>
      <c r="RR258" s="7"/>
      <c r="RS258" s="7"/>
      <c r="RT258" s="7"/>
      <c r="RU258" s="7"/>
      <c r="RV258" s="7"/>
      <c r="RW258" s="7"/>
      <c r="RX258" s="7"/>
      <c r="RY258" s="7"/>
      <c r="RZ258" s="7"/>
      <c r="SA258" s="7"/>
      <c r="SB258" s="7"/>
      <c r="SC258" s="7"/>
      <c r="SD258" s="7"/>
      <c r="SE258" s="7"/>
      <c r="SF258" s="7"/>
      <c r="SG258" s="7"/>
      <c r="SH258" s="7"/>
      <c r="SI258" s="7"/>
      <c r="SJ258" s="7"/>
      <c r="SK258" s="7"/>
      <c r="SL258" s="7"/>
      <c r="SM258" s="7"/>
      <c r="SN258" s="7"/>
      <c r="SO258" s="7"/>
      <c r="SP258" s="7"/>
      <c r="SQ258" s="7"/>
      <c r="SR258" s="7"/>
      <c r="SS258" s="7"/>
      <c r="ST258" s="7"/>
      <c r="SU258" s="7"/>
      <c r="SV258" s="7"/>
      <c r="SW258" s="7"/>
      <c r="SX258" s="7"/>
      <c r="SY258" s="7"/>
      <c r="SZ258" s="7"/>
      <c r="TA258" s="7"/>
      <c r="TB258" s="7"/>
      <c r="TC258" s="7"/>
      <c r="TD258" s="7"/>
      <c r="TE258" s="7"/>
      <c r="TF258" s="7"/>
      <c r="TG258" s="7"/>
      <c r="TH258" s="7"/>
      <c r="TI258" s="7"/>
      <c r="TJ258" s="7"/>
      <c r="TK258" s="7"/>
      <c r="TL258" s="7"/>
      <c r="TM258" s="7"/>
      <c r="TN258" s="7"/>
      <c r="TO258" s="7"/>
      <c r="TP258" s="7"/>
      <c r="TQ258" s="7"/>
      <c r="TR258" s="7"/>
      <c r="TS258" s="7"/>
      <c r="TT258" s="7"/>
      <c r="TU258" s="7"/>
      <c r="TV258" s="7"/>
      <c r="TW258" s="7"/>
      <c r="TX258" s="7"/>
      <c r="TY258" s="7"/>
      <c r="TZ258" s="7"/>
      <c r="UA258" s="7"/>
      <c r="UB258" s="7"/>
      <c r="UC258" s="7"/>
      <c r="UD258" s="7"/>
      <c r="UE258" s="7"/>
      <c r="UF258" s="7"/>
      <c r="UG258" s="7"/>
      <c r="UH258" s="7"/>
      <c r="UI258" s="7"/>
      <c r="UJ258" s="7"/>
      <c r="UK258" s="7"/>
      <c r="UL258" s="7"/>
      <c r="UM258" s="7"/>
      <c r="UN258" s="7"/>
      <c r="UO258" s="7"/>
      <c r="UP258" s="7"/>
      <c r="UQ258" s="7"/>
      <c r="UR258" s="7"/>
      <c r="US258" s="7"/>
      <c r="UT258" s="7"/>
      <c r="UU258" s="7"/>
      <c r="UV258" s="7"/>
      <c r="UW258" s="7"/>
      <c r="UX258" s="7"/>
      <c r="UY258" s="7"/>
      <c r="UZ258" s="7"/>
      <c r="VA258" s="7"/>
      <c r="VB258" s="7"/>
      <c r="VC258" s="7"/>
      <c r="VD258" s="7"/>
      <c r="VE258" s="7"/>
      <c r="VF258" s="7"/>
      <c r="VG258" s="7"/>
      <c r="VH258" s="7"/>
      <c r="VI258" s="7"/>
      <c r="VJ258" s="7"/>
      <c r="VK258" s="7"/>
      <c r="VL258" s="7"/>
      <c r="VM258" s="7"/>
      <c r="VN258" s="7"/>
      <c r="VO258" s="7"/>
      <c r="VP258" s="7"/>
      <c r="VQ258" s="7"/>
      <c r="VR258" s="7"/>
      <c r="VS258" s="7"/>
      <c r="VT258" s="7"/>
      <c r="VU258" s="7"/>
      <c r="VV258" s="7"/>
      <c r="VW258" s="7"/>
      <c r="VX258" s="7"/>
      <c r="VY258" s="7"/>
      <c r="VZ258" s="7"/>
      <c r="WA258" s="7"/>
      <c r="WB258" s="7"/>
      <c r="WC258" s="7"/>
      <c r="WD258" s="7"/>
      <c r="WE258" s="7"/>
      <c r="WF258" s="7"/>
      <c r="WG258" s="7"/>
      <c r="WH258" s="7"/>
      <c r="WI258" s="7"/>
      <c r="WJ258" s="7"/>
      <c r="WK258" s="7"/>
      <c r="WL258" s="7"/>
      <c r="WM258" s="7"/>
      <c r="WN258" s="7"/>
      <c r="WO258" s="7"/>
      <c r="WP258" s="7"/>
      <c r="WQ258" s="7"/>
      <c r="WR258" s="7"/>
      <c r="WS258" s="7"/>
      <c r="WT258" s="7"/>
      <c r="WU258" s="7"/>
      <c r="WV258" s="7"/>
      <c r="WW258" s="7"/>
      <c r="WX258" s="7"/>
      <c r="WY258" s="7"/>
      <c r="WZ258" s="7"/>
      <c r="XA258" s="7"/>
      <c r="XB258" s="7"/>
      <c r="XC258" s="7"/>
      <c r="XD258" s="7"/>
      <c r="XE258" s="7"/>
      <c r="XF258" s="7"/>
      <c r="XG258" s="7"/>
      <c r="XH258" s="7"/>
      <c r="XI258" s="7"/>
      <c r="XJ258" s="7"/>
      <c r="XK258" s="7"/>
      <c r="XL258" s="7"/>
      <c r="XM258" s="7"/>
      <c r="XN258" s="7"/>
      <c r="XO258" s="7"/>
      <c r="XP258" s="7"/>
      <c r="XQ258" s="7"/>
      <c r="XR258" s="7"/>
      <c r="XS258" s="7"/>
      <c r="XT258" s="7"/>
      <c r="XU258" s="7"/>
      <c r="XV258" s="7"/>
      <c r="XW258" s="7"/>
      <c r="XX258" s="7"/>
      <c r="XY258" s="7"/>
      <c r="XZ258" s="7"/>
      <c r="YA258" s="7"/>
      <c r="YB258" s="7"/>
      <c r="YC258" s="7"/>
      <c r="YD258" s="7"/>
      <c r="YE258" s="7"/>
      <c r="YF258" s="7"/>
      <c r="YG258" s="7"/>
      <c r="YH258" s="7"/>
      <c r="YI258" s="7"/>
      <c r="YJ258" s="7"/>
      <c r="YK258" s="7"/>
      <c r="YL258" s="7"/>
      <c r="YM258" s="7"/>
      <c r="YN258" s="7"/>
      <c r="YO258" s="7"/>
      <c r="YP258" s="7"/>
      <c r="YQ258" s="7"/>
      <c r="YR258" s="7"/>
      <c r="YS258" s="7"/>
      <c r="YT258" s="7"/>
      <c r="YU258" s="7"/>
      <c r="YV258" s="7"/>
      <c r="YW258" s="7"/>
      <c r="YX258" s="7"/>
      <c r="YY258" s="7"/>
      <c r="YZ258" s="7"/>
      <c r="ZA258" s="7"/>
      <c r="ZB258" s="7"/>
      <c r="ZC258" s="7"/>
      <c r="ZD258" s="7"/>
      <c r="ZE258" s="7"/>
      <c r="ZF258" s="7"/>
      <c r="ZG258" s="7"/>
      <c r="ZH258" s="7"/>
      <c r="ZI258" s="7"/>
      <c r="ZJ258" s="7"/>
      <c r="ZK258" s="7"/>
      <c r="ZL258" s="7"/>
      <c r="ZM258" s="7"/>
      <c r="ZN258" s="7"/>
      <c r="ZO258" s="7"/>
      <c r="ZP258" s="7"/>
      <c r="ZQ258" s="7"/>
      <c r="ZR258" s="7"/>
      <c r="ZS258" s="7"/>
      <c r="ZT258" s="7"/>
      <c r="ZU258" s="7"/>
      <c r="ZV258" s="7"/>
      <c r="ZW258" s="7"/>
      <c r="ZX258" s="7"/>
      <c r="ZY258" s="7"/>
      <c r="ZZ258" s="7"/>
      <c r="AAA258" s="7"/>
      <c r="AAB258" s="7"/>
      <c r="AAC258" s="7"/>
      <c r="AAD258" s="7"/>
      <c r="AAE258" s="7"/>
      <c r="AAF258" s="7"/>
      <c r="AAG258" s="7"/>
      <c r="AAH258" s="7"/>
      <c r="AAI258" s="7"/>
      <c r="AAJ258" s="7"/>
      <c r="AAK258" s="7"/>
      <c r="AAL258" s="7"/>
      <c r="AAM258" s="7"/>
      <c r="AAN258" s="7"/>
      <c r="AAO258" s="7"/>
      <c r="AAP258" s="7"/>
      <c r="AAQ258" s="7"/>
      <c r="AAR258" s="7"/>
      <c r="AAS258" s="7"/>
      <c r="AAT258" s="7"/>
      <c r="AAU258" s="7"/>
      <c r="AAV258" s="7"/>
      <c r="AAW258" s="7"/>
      <c r="AAX258" s="7"/>
      <c r="AAY258" s="7"/>
      <c r="AAZ258" s="7"/>
      <c r="ABA258" s="7"/>
      <c r="ABB258" s="7"/>
      <c r="ABC258" s="7"/>
      <c r="ABD258" s="7"/>
      <c r="ABE258" s="7"/>
      <c r="ABF258" s="7"/>
      <c r="ABG258" s="7"/>
      <c r="ABH258" s="7"/>
      <c r="ABI258" s="7"/>
      <c r="ABJ258" s="7"/>
      <c r="ABK258" s="7"/>
      <c r="ABL258" s="7"/>
      <c r="ABM258" s="7"/>
      <c r="ABN258" s="7"/>
      <c r="ABO258" s="7"/>
      <c r="ABP258" s="7"/>
      <c r="ABQ258" s="7"/>
      <c r="ABR258" s="7"/>
      <c r="ABS258" s="7"/>
      <c r="ABT258" s="7"/>
      <c r="ABU258" s="7"/>
      <c r="ABV258" s="7"/>
      <c r="ABW258" s="7"/>
      <c r="ABX258" s="7"/>
      <c r="ABY258" s="7"/>
      <c r="ABZ258" s="7"/>
      <c r="ACA258" s="7"/>
      <c r="ACB258" s="7"/>
      <c r="ACC258" s="7"/>
      <c r="ACD258" s="7"/>
      <c r="ACE258" s="7"/>
      <c r="ACF258" s="7"/>
      <c r="ACG258" s="7"/>
      <c r="ACH258" s="7"/>
      <c r="ACI258" s="7"/>
      <c r="ACJ258" s="7"/>
      <c r="ACK258" s="7"/>
      <c r="ACL258" s="7"/>
      <c r="ACM258" s="7"/>
      <c r="ACN258" s="7"/>
      <c r="ACO258" s="7"/>
      <c r="ACP258" s="7"/>
      <c r="ACQ258" s="7"/>
      <c r="ACR258" s="7"/>
      <c r="ACS258" s="7"/>
      <c r="ACT258" s="7"/>
      <c r="ACU258" s="7"/>
      <c r="ACV258" s="7"/>
      <c r="ACW258" s="7"/>
      <c r="ACX258" s="7"/>
      <c r="ACY258" s="7"/>
      <c r="ACZ258" s="7"/>
      <c r="ADA258" s="7"/>
      <c r="ADB258" s="7"/>
      <c r="ADC258" s="7"/>
      <c r="ADD258" s="7"/>
      <c r="ADE258" s="7"/>
      <c r="ADF258" s="7"/>
      <c r="ADG258" s="7"/>
      <c r="ADH258" s="7"/>
      <c r="ADI258" s="7"/>
      <c r="ADJ258" s="7"/>
      <c r="ADK258" s="7"/>
      <c r="ADL258" s="7"/>
      <c r="ADM258" s="7"/>
      <c r="ADN258" s="7"/>
      <c r="ADO258" s="7"/>
      <c r="ADP258" s="7"/>
      <c r="ADQ258" s="7"/>
      <c r="ADR258" s="7"/>
      <c r="ADS258" s="7"/>
      <c r="ADT258" s="7"/>
      <c r="ADU258" s="7"/>
      <c r="ADV258" s="7"/>
      <c r="ADW258" s="7"/>
      <c r="ADX258" s="7"/>
      <c r="ADY258" s="7"/>
      <c r="ADZ258" s="7"/>
      <c r="AEA258" s="7"/>
      <c r="AEB258" s="7"/>
      <c r="AEC258" s="7"/>
      <c r="AED258" s="7"/>
      <c r="AEE258" s="7"/>
      <c r="AEF258" s="7"/>
      <c r="AEG258" s="7"/>
      <c r="AEH258" s="7"/>
      <c r="AEI258" s="7"/>
      <c r="AEJ258" s="7"/>
      <c r="AEK258" s="7"/>
      <c r="AEL258" s="7"/>
      <c r="AEM258" s="7"/>
      <c r="AEN258" s="7"/>
      <c r="AEO258" s="7"/>
      <c r="AEP258" s="7"/>
      <c r="AEQ258" s="7"/>
      <c r="AER258" s="7"/>
      <c r="AES258" s="7"/>
      <c r="AET258" s="7"/>
      <c r="AEU258" s="7"/>
      <c r="AEV258" s="7"/>
      <c r="AEW258" s="7"/>
      <c r="AEX258" s="7"/>
      <c r="AEY258" s="7"/>
      <c r="AEZ258" s="7"/>
      <c r="AFA258" s="7"/>
      <c r="AFB258" s="7"/>
      <c r="AFC258" s="7"/>
      <c r="AFD258" s="7"/>
      <c r="AFE258" s="7"/>
      <c r="AFF258" s="7"/>
      <c r="AFG258" s="7"/>
      <c r="AFH258" s="7"/>
      <c r="AFI258" s="7"/>
      <c r="AFJ258" s="7"/>
      <c r="AFK258" s="7"/>
      <c r="AFL258" s="7"/>
      <c r="AFM258" s="7"/>
      <c r="AFN258" s="7"/>
      <c r="AFO258" s="7"/>
      <c r="AFP258" s="7"/>
      <c r="AFQ258" s="7"/>
      <c r="AFR258" s="7"/>
      <c r="AFS258" s="7"/>
      <c r="AFT258" s="7"/>
      <c r="AFU258" s="7"/>
      <c r="AFV258" s="7"/>
      <c r="AFW258" s="7"/>
      <c r="AFX258" s="7"/>
      <c r="AFY258" s="7"/>
      <c r="AFZ258" s="7"/>
      <c r="AGA258" s="7"/>
      <c r="AGB258" s="7"/>
      <c r="AGC258" s="7"/>
      <c r="AGD258" s="7"/>
      <c r="AGE258" s="7"/>
      <c r="AGF258" s="7"/>
      <c r="AGG258" s="7"/>
      <c r="AGH258" s="7"/>
      <c r="AGI258" s="7"/>
      <c r="AGJ258" s="7"/>
      <c r="AGK258" s="7"/>
      <c r="AGL258" s="7"/>
      <c r="AGM258" s="7"/>
      <c r="AGN258" s="7"/>
      <c r="AGO258" s="7"/>
      <c r="AGP258" s="7"/>
      <c r="AGQ258" s="7"/>
      <c r="AGR258" s="7"/>
      <c r="AGS258" s="7"/>
      <c r="AGT258" s="7"/>
      <c r="AGU258" s="7"/>
      <c r="AGV258" s="7"/>
      <c r="AGW258" s="7"/>
      <c r="AGX258" s="7"/>
      <c r="AGY258" s="7"/>
      <c r="AGZ258" s="7"/>
      <c r="AHA258" s="7"/>
      <c r="AHB258" s="7"/>
      <c r="AHC258" s="7"/>
      <c r="AHD258" s="7"/>
      <c r="AHE258" s="7"/>
      <c r="AHF258" s="7"/>
      <c r="AHG258" s="7"/>
      <c r="AHH258" s="7"/>
      <c r="AHI258" s="7"/>
      <c r="AHJ258" s="7"/>
      <c r="AHK258" s="7"/>
      <c r="AHL258" s="7"/>
      <c r="AHM258" s="7"/>
      <c r="AHN258" s="7"/>
      <c r="AHO258" s="7"/>
      <c r="AHP258" s="7"/>
      <c r="AHQ258" s="7"/>
      <c r="AHR258" s="7"/>
      <c r="AHS258" s="7"/>
      <c r="AHT258" s="7"/>
      <c r="AHU258" s="7"/>
      <c r="AHV258" s="7"/>
      <c r="AHW258" s="7"/>
      <c r="AHX258" s="7"/>
      <c r="AHY258" s="7"/>
      <c r="AHZ258" s="7"/>
      <c r="AIA258" s="7"/>
      <c r="AIB258" s="7"/>
      <c r="AIC258" s="7"/>
      <c r="AID258" s="7"/>
      <c r="AIE258" s="7"/>
      <c r="AIF258" s="7"/>
      <c r="AIG258" s="7"/>
      <c r="AIH258" s="7"/>
      <c r="AII258" s="7"/>
      <c r="AIJ258" s="7"/>
      <c r="AIK258" s="7"/>
      <c r="AIL258" s="7"/>
      <c r="AIM258" s="7"/>
      <c r="AIN258" s="7"/>
      <c r="AIO258" s="7"/>
      <c r="AIP258" s="7"/>
      <c r="AIQ258" s="7"/>
      <c r="AIR258" s="7"/>
      <c r="AIS258" s="7"/>
      <c r="AIT258" s="7"/>
      <c r="AIU258" s="7"/>
      <c r="AIV258" s="7"/>
      <c r="AIW258" s="7"/>
      <c r="AIX258" s="7"/>
      <c r="AIY258" s="7"/>
      <c r="AIZ258" s="7"/>
      <c r="AJA258" s="7"/>
      <c r="AJB258" s="7"/>
      <c r="AJC258" s="7"/>
      <c r="AJD258" s="7"/>
      <c r="AJE258" s="7"/>
      <c r="AJF258" s="7"/>
      <c r="AJG258" s="7"/>
      <c r="AJH258" s="7"/>
      <c r="AJI258" s="7"/>
      <c r="AJJ258" s="7"/>
      <c r="AJK258" s="7"/>
      <c r="AJL258" s="7"/>
      <c r="AJM258" s="7"/>
      <c r="AJN258" s="7"/>
      <c r="AJO258" s="7"/>
      <c r="AJP258" s="7"/>
      <c r="AJQ258" s="7"/>
      <c r="AJR258" s="7"/>
      <c r="AJS258" s="7"/>
      <c r="AJT258" s="7"/>
      <c r="AJU258" s="7"/>
      <c r="AJV258" s="7"/>
      <c r="AJW258" s="7"/>
      <c r="AJX258" s="7"/>
      <c r="AJY258" s="7"/>
      <c r="AJZ258" s="7"/>
      <c r="AKA258" s="7"/>
      <c r="AKB258" s="7"/>
      <c r="AKC258" s="7"/>
      <c r="AKD258" s="7"/>
      <c r="AKE258" s="7"/>
      <c r="AKF258" s="7"/>
      <c r="AKG258" s="7"/>
    </row>
    <row r="259" spans="1:969" s="488" customFormat="1" ht="38.25" customHeight="1" x14ac:dyDescent="0.25">
      <c r="A259" s="482" t="s">
        <v>228</v>
      </c>
      <c r="B259" s="483" t="s">
        <v>70</v>
      </c>
      <c r="C259" s="484">
        <f>C257+C178</f>
        <v>6957724</v>
      </c>
      <c r="D259" s="484">
        <f>D257+D178</f>
        <v>863180.01</v>
      </c>
      <c r="E259" s="484">
        <f>E257+E178</f>
        <v>6094543.9899999993</v>
      </c>
      <c r="F259" s="162">
        <f>D259/C259*100</f>
        <v>12.406068564950262</v>
      </c>
      <c r="G259" s="484">
        <f>G257+G178</f>
        <v>2166334</v>
      </c>
      <c r="H259" s="484">
        <f>H257+H178</f>
        <v>863180.01</v>
      </c>
      <c r="I259" s="484">
        <f t="shared" si="45"/>
        <v>39.845195154579123</v>
      </c>
      <c r="J259" s="485"/>
      <c r="K259" s="485"/>
      <c r="L259" s="485"/>
      <c r="M259" s="485"/>
      <c r="N259" s="485"/>
      <c r="O259" s="485"/>
      <c r="P259" s="485"/>
      <c r="Q259" s="485"/>
      <c r="R259" s="485"/>
      <c r="S259" s="485"/>
      <c r="T259" s="485"/>
      <c r="U259" s="485"/>
      <c r="V259" s="485"/>
      <c r="W259" s="485"/>
      <c r="X259" s="485"/>
      <c r="Y259" s="485"/>
      <c r="Z259" s="485"/>
      <c r="AA259" s="485"/>
      <c r="AB259" s="485"/>
      <c r="AC259" s="133"/>
      <c r="AD259" s="133"/>
      <c r="AE259" s="133"/>
      <c r="AF259" s="133"/>
      <c r="AG259" s="486"/>
      <c r="AH259" s="486"/>
      <c r="AI259" s="486"/>
      <c r="AJ259" s="486"/>
      <c r="AK259" s="486"/>
      <c r="AL259" s="486"/>
      <c r="AM259" s="486"/>
      <c r="AN259" s="486"/>
      <c r="AO259" s="486"/>
      <c r="AP259" s="486"/>
      <c r="AQ259" s="486"/>
      <c r="AR259" s="486"/>
      <c r="AS259" s="486"/>
      <c r="AT259" s="486"/>
      <c r="AU259" s="486"/>
      <c r="AV259" s="486"/>
      <c r="AW259" s="486"/>
      <c r="AX259" s="486"/>
      <c r="AY259" s="486"/>
      <c r="AZ259" s="486"/>
      <c r="BA259" s="486"/>
      <c r="BB259" s="486"/>
      <c r="BC259" s="486"/>
      <c r="BD259" s="486"/>
      <c r="BE259" s="486"/>
      <c r="BF259" s="486"/>
      <c r="BG259" s="486"/>
      <c r="BH259" s="486"/>
      <c r="BI259" s="486"/>
      <c r="BJ259" s="487"/>
      <c r="BK259" s="487"/>
    </row>
  </sheetData>
  <mergeCells count="11">
    <mergeCell ref="A74:A75"/>
    <mergeCell ref="B74:F74"/>
    <mergeCell ref="G74:I74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0" firstPageNumber="0" orientation="landscape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Kab14-002</dc:creator>
  <cp:lastModifiedBy>Светлана</cp:lastModifiedBy>
  <dcterms:created xsi:type="dcterms:W3CDTF">2024-04-24T08:35:14Z</dcterms:created>
  <dcterms:modified xsi:type="dcterms:W3CDTF">2024-04-24T11:46:12Z</dcterms:modified>
</cp:coreProperties>
</file>