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Ш 11" sheetId="1" r:id="rId1"/>
  </sheets>
  <externalReferences>
    <externalReference r:id="rId2"/>
  </externalReferences>
  <definedNames>
    <definedName name="_xlnm.Print_Area" localSheetId="0">'СШ 11'!$A$1:$I$259</definedName>
  </definedNames>
  <calcPr calcId="145621"/>
</workbook>
</file>

<file path=xl/calcChain.xml><?xml version="1.0" encoding="utf-8"?>
<calcChain xmlns="http://schemas.openxmlformats.org/spreadsheetml/2006/main">
  <c r="I258" i="1" l="1"/>
  <c r="D258" i="1"/>
  <c r="F258" i="1" s="1"/>
  <c r="I256" i="1"/>
  <c r="D256" i="1"/>
  <c r="E256" i="1" s="1"/>
  <c r="E255" i="1" s="1"/>
  <c r="H255" i="1"/>
  <c r="I255" i="1" s="1"/>
  <c r="G255" i="1"/>
  <c r="C255" i="1"/>
  <c r="I254" i="1"/>
  <c r="F254" i="1"/>
  <c r="D254" i="1"/>
  <c r="E254" i="1" s="1"/>
  <c r="E253" i="1" s="1"/>
  <c r="H253" i="1"/>
  <c r="H250" i="1" s="1"/>
  <c r="G253" i="1"/>
  <c r="D253" i="1"/>
  <c r="F253" i="1" s="1"/>
  <c r="C253" i="1"/>
  <c r="C250" i="1" s="1"/>
  <c r="I252" i="1"/>
  <c r="D252" i="1"/>
  <c r="F252" i="1" s="1"/>
  <c r="H251" i="1"/>
  <c r="G251" i="1"/>
  <c r="I251" i="1" s="1"/>
  <c r="C251" i="1"/>
  <c r="I249" i="1"/>
  <c r="I248" i="1" s="1"/>
  <c r="I247" i="1" s="1"/>
  <c r="F249" i="1"/>
  <c r="E249" i="1"/>
  <c r="E248" i="1" s="1"/>
  <c r="E247" i="1" s="1"/>
  <c r="H248" i="1"/>
  <c r="H247" i="1" s="1"/>
  <c r="G248" i="1"/>
  <c r="F248" i="1"/>
  <c r="F247" i="1" s="1"/>
  <c r="D248" i="1"/>
  <c r="D247" i="1" s="1"/>
  <c r="C248" i="1"/>
  <c r="G247" i="1"/>
  <c r="C247" i="1"/>
  <c r="I246" i="1"/>
  <c r="D246" i="1"/>
  <c r="F246" i="1" s="1"/>
  <c r="H245" i="1"/>
  <c r="I245" i="1" s="1"/>
  <c r="G245" i="1"/>
  <c r="C245" i="1"/>
  <c r="I244" i="1"/>
  <c r="F244" i="1"/>
  <c r="D244" i="1"/>
  <c r="D243" i="1" s="1"/>
  <c r="F243" i="1" s="1"/>
  <c r="H243" i="1"/>
  <c r="I243" i="1" s="1"/>
  <c r="G243" i="1"/>
  <c r="C243" i="1"/>
  <c r="C238" i="1" s="1"/>
  <c r="I242" i="1"/>
  <c r="F242" i="1"/>
  <c r="D242" i="1"/>
  <c r="E242" i="1" s="1"/>
  <c r="I241" i="1"/>
  <c r="D241" i="1"/>
  <c r="E241" i="1" s="1"/>
  <c r="I240" i="1"/>
  <c r="F240" i="1"/>
  <c r="D240" i="1"/>
  <c r="E240" i="1" s="1"/>
  <c r="H239" i="1"/>
  <c r="I239" i="1" s="1"/>
  <c r="G239" i="1"/>
  <c r="D239" i="1"/>
  <c r="F239" i="1" s="1"/>
  <c r="C239" i="1"/>
  <c r="G238" i="1"/>
  <c r="I237" i="1"/>
  <c r="D237" i="1"/>
  <c r="F237" i="1" s="1"/>
  <c r="H236" i="1"/>
  <c r="I236" i="1" s="1"/>
  <c r="G236" i="1"/>
  <c r="C236" i="1"/>
  <c r="I235" i="1"/>
  <c r="D235" i="1"/>
  <c r="E235" i="1" s="1"/>
  <c r="E234" i="1" s="1"/>
  <c r="H234" i="1"/>
  <c r="I234" i="1" s="1"/>
  <c r="G234" i="1"/>
  <c r="C234" i="1"/>
  <c r="C229" i="1" s="1"/>
  <c r="I233" i="1"/>
  <c r="F233" i="1"/>
  <c r="D233" i="1"/>
  <c r="E233" i="1" s="1"/>
  <c r="I232" i="1"/>
  <c r="D232" i="1"/>
  <c r="E232" i="1" s="1"/>
  <c r="I231" i="1"/>
  <c r="F231" i="1"/>
  <c r="D231" i="1"/>
  <c r="E231" i="1" s="1"/>
  <c r="H230" i="1"/>
  <c r="I230" i="1" s="1"/>
  <c r="G230" i="1"/>
  <c r="D230" i="1"/>
  <c r="F230" i="1" s="1"/>
  <c r="C230" i="1"/>
  <c r="G229" i="1"/>
  <c r="G217" i="1" s="1"/>
  <c r="I228" i="1"/>
  <c r="D228" i="1"/>
  <c r="F228" i="1" s="1"/>
  <c r="I227" i="1"/>
  <c r="D227" i="1"/>
  <c r="F227" i="1" s="1"/>
  <c r="I226" i="1"/>
  <c r="D226" i="1"/>
  <c r="F226" i="1" s="1"/>
  <c r="H225" i="1"/>
  <c r="I225" i="1" s="1"/>
  <c r="G225" i="1"/>
  <c r="C225" i="1"/>
  <c r="I224" i="1"/>
  <c r="F224" i="1"/>
  <c r="D224" i="1"/>
  <c r="E224" i="1" s="1"/>
  <c r="I223" i="1"/>
  <c r="F223" i="1"/>
  <c r="D223" i="1"/>
  <c r="E223" i="1" s="1"/>
  <c r="I222" i="1"/>
  <c r="F222" i="1"/>
  <c r="D222" i="1"/>
  <c r="E222" i="1" s="1"/>
  <c r="I221" i="1"/>
  <c r="F221" i="1"/>
  <c r="F219" i="1" s="1"/>
  <c r="D221" i="1"/>
  <c r="D219" i="1" s="1"/>
  <c r="E220" i="1"/>
  <c r="H219" i="1"/>
  <c r="I219" i="1" s="1"/>
  <c r="G219" i="1"/>
  <c r="C219" i="1"/>
  <c r="C218" i="1" s="1"/>
  <c r="G218" i="1"/>
  <c r="I216" i="1"/>
  <c r="E216" i="1"/>
  <c r="E215" i="1" s="1"/>
  <c r="D216" i="1"/>
  <c r="F216" i="1" s="1"/>
  <c r="H215" i="1"/>
  <c r="G215" i="1"/>
  <c r="C215" i="1"/>
  <c r="I214" i="1"/>
  <c r="D214" i="1"/>
  <c r="F214" i="1" s="1"/>
  <c r="I213" i="1"/>
  <c r="D213" i="1"/>
  <c r="F213" i="1" s="1"/>
  <c r="H212" i="1"/>
  <c r="G212" i="1"/>
  <c r="C212" i="1"/>
  <c r="I211" i="1"/>
  <c r="E211" i="1"/>
  <c r="E210" i="1" s="1"/>
  <c r="D211" i="1"/>
  <c r="F211" i="1" s="1"/>
  <c r="I210" i="1"/>
  <c r="H210" i="1"/>
  <c r="G210" i="1"/>
  <c r="D210" i="1"/>
  <c r="F210" i="1" s="1"/>
  <c r="C210" i="1"/>
  <c r="I209" i="1"/>
  <c r="D209" i="1"/>
  <c r="E209" i="1" s="1"/>
  <c r="E208" i="1" s="1"/>
  <c r="H208" i="1"/>
  <c r="G208" i="1"/>
  <c r="G207" i="1" s="1"/>
  <c r="C208" i="1"/>
  <c r="C207" i="1" s="1"/>
  <c r="I206" i="1"/>
  <c r="D206" i="1"/>
  <c r="H205" i="1"/>
  <c r="G205" i="1"/>
  <c r="C205" i="1"/>
  <c r="I204" i="1"/>
  <c r="E204" i="1"/>
  <c r="E203" i="1" s="1"/>
  <c r="D204" i="1"/>
  <c r="F204" i="1" s="1"/>
  <c r="I203" i="1"/>
  <c r="H203" i="1"/>
  <c r="G203" i="1"/>
  <c r="D203" i="1"/>
  <c r="F203" i="1" s="1"/>
  <c r="C203" i="1"/>
  <c r="I202" i="1"/>
  <c r="D202" i="1"/>
  <c r="E202" i="1" s="1"/>
  <c r="E201" i="1" s="1"/>
  <c r="H201" i="1"/>
  <c r="G201" i="1"/>
  <c r="G200" i="1" s="1"/>
  <c r="C201" i="1"/>
  <c r="C200" i="1" s="1"/>
  <c r="I199" i="1"/>
  <c r="D199" i="1"/>
  <c r="C198" i="1"/>
  <c r="I197" i="1"/>
  <c r="D197" i="1"/>
  <c r="F197" i="1" s="1"/>
  <c r="I196" i="1"/>
  <c r="E196" i="1"/>
  <c r="D196" i="1"/>
  <c r="F196" i="1" s="1"/>
  <c r="I195" i="1"/>
  <c r="D195" i="1"/>
  <c r="F195" i="1" s="1"/>
  <c r="D194" i="1"/>
  <c r="E194" i="1" s="1"/>
  <c r="I193" i="1"/>
  <c r="E193" i="1"/>
  <c r="D193" i="1"/>
  <c r="F193" i="1" s="1"/>
  <c r="I192" i="1"/>
  <c r="D192" i="1"/>
  <c r="F192" i="1" s="1"/>
  <c r="D191" i="1"/>
  <c r="E191" i="1" s="1"/>
  <c r="H190" i="1"/>
  <c r="G190" i="1"/>
  <c r="I190" i="1" s="1"/>
  <c r="D190" i="1"/>
  <c r="F190" i="1" s="1"/>
  <c r="C190" i="1"/>
  <c r="I189" i="1"/>
  <c r="D189" i="1"/>
  <c r="E189" i="1" s="1"/>
  <c r="I188" i="1"/>
  <c r="D188" i="1"/>
  <c r="E188" i="1" s="1"/>
  <c r="E187" i="1"/>
  <c r="I186" i="1"/>
  <c r="D186" i="1"/>
  <c r="F186" i="1" s="1"/>
  <c r="H185" i="1"/>
  <c r="G185" i="1"/>
  <c r="I185" i="1" s="1"/>
  <c r="C185" i="1"/>
  <c r="I184" i="1"/>
  <c r="D184" i="1"/>
  <c r="E184" i="1" s="1"/>
  <c r="I183" i="1"/>
  <c r="D183" i="1"/>
  <c r="E183" i="1" s="1"/>
  <c r="I182" i="1"/>
  <c r="F182" i="1"/>
  <c r="D182" i="1"/>
  <c r="E182" i="1" s="1"/>
  <c r="H181" i="1"/>
  <c r="G181" i="1"/>
  <c r="C181" i="1"/>
  <c r="C180" i="1" s="1"/>
  <c r="I177" i="1"/>
  <c r="F177" i="1"/>
  <c r="D177" i="1"/>
  <c r="E177" i="1" s="1"/>
  <c r="E176" i="1" s="1"/>
  <c r="H176" i="1"/>
  <c r="G176" i="1"/>
  <c r="F176" i="1"/>
  <c r="D176" i="1"/>
  <c r="D175" i="1" s="1"/>
  <c r="C176" i="1"/>
  <c r="C175" i="1" s="1"/>
  <c r="G175" i="1"/>
  <c r="E175" i="1"/>
  <c r="I174" i="1"/>
  <c r="D174" i="1"/>
  <c r="E174" i="1" s="1"/>
  <c r="E173" i="1" s="1"/>
  <c r="H173" i="1"/>
  <c r="G173" i="1"/>
  <c r="D173" i="1"/>
  <c r="F173" i="1" s="1"/>
  <c r="C173" i="1"/>
  <c r="I172" i="1"/>
  <c r="D172" i="1"/>
  <c r="F172" i="1" s="1"/>
  <c r="I171" i="1"/>
  <c r="E171" i="1"/>
  <c r="D171" i="1"/>
  <c r="F171" i="1" s="1"/>
  <c r="I170" i="1"/>
  <c r="D170" i="1"/>
  <c r="F170" i="1" s="1"/>
  <c r="H169" i="1"/>
  <c r="I169" i="1" s="1"/>
  <c r="G169" i="1"/>
  <c r="C169" i="1"/>
  <c r="I167" i="1"/>
  <c r="F167" i="1"/>
  <c r="D167" i="1"/>
  <c r="E167" i="1" s="1"/>
  <c r="I166" i="1"/>
  <c r="F166" i="1"/>
  <c r="D166" i="1"/>
  <c r="E166" i="1" s="1"/>
  <c r="I165" i="1"/>
  <c r="F165" i="1"/>
  <c r="D165" i="1"/>
  <c r="E165" i="1" s="1"/>
  <c r="H164" i="1"/>
  <c r="I164" i="1" s="1"/>
  <c r="G164" i="1"/>
  <c r="G163" i="1" s="1"/>
  <c r="D164" i="1"/>
  <c r="F164" i="1" s="1"/>
  <c r="C164" i="1"/>
  <c r="C163" i="1" s="1"/>
  <c r="H163" i="1"/>
  <c r="I163" i="1" s="1"/>
  <c r="I162" i="1"/>
  <c r="D162" i="1"/>
  <c r="F162" i="1" s="1"/>
  <c r="I161" i="1"/>
  <c r="E161" i="1"/>
  <c r="D161" i="1"/>
  <c r="F161" i="1" s="1"/>
  <c r="I160" i="1"/>
  <c r="D160" i="1"/>
  <c r="F160" i="1" s="1"/>
  <c r="H159" i="1"/>
  <c r="G159" i="1"/>
  <c r="I159" i="1" s="1"/>
  <c r="C159" i="1"/>
  <c r="I158" i="1"/>
  <c r="D158" i="1"/>
  <c r="E158" i="1" s="1"/>
  <c r="I157" i="1"/>
  <c r="D157" i="1"/>
  <c r="E157" i="1" s="1"/>
  <c r="E156" i="1"/>
  <c r="I155" i="1"/>
  <c r="D155" i="1"/>
  <c r="F155" i="1" s="1"/>
  <c r="I154" i="1"/>
  <c r="E154" i="1"/>
  <c r="D154" i="1"/>
  <c r="F154" i="1" s="1"/>
  <c r="I153" i="1"/>
  <c r="D153" i="1"/>
  <c r="F153" i="1" s="1"/>
  <c r="H152" i="1"/>
  <c r="G152" i="1"/>
  <c r="C152" i="1"/>
  <c r="I150" i="1"/>
  <c r="E150" i="1"/>
  <c r="D150" i="1"/>
  <c r="F150" i="1" s="1"/>
  <c r="H149" i="1"/>
  <c r="G149" i="1"/>
  <c r="E149" i="1"/>
  <c r="D149" i="1"/>
  <c r="C149" i="1"/>
  <c r="C139" i="1" s="1"/>
  <c r="I148" i="1"/>
  <c r="F148" i="1"/>
  <c r="D148" i="1"/>
  <c r="E148" i="1" s="1"/>
  <c r="I146" i="1"/>
  <c r="D146" i="1"/>
  <c r="E146" i="1" s="1"/>
  <c r="I145" i="1"/>
  <c r="D145" i="1"/>
  <c r="E145" i="1" s="1"/>
  <c r="I144" i="1"/>
  <c r="D144" i="1"/>
  <c r="E144" i="1" s="1"/>
  <c r="I143" i="1"/>
  <c r="F143" i="1"/>
  <c r="D143" i="1"/>
  <c r="E143" i="1" s="1"/>
  <c r="I142" i="1"/>
  <c r="D142" i="1"/>
  <c r="E142" i="1" s="1"/>
  <c r="I141" i="1"/>
  <c r="D141" i="1"/>
  <c r="E141" i="1" s="1"/>
  <c r="H140" i="1"/>
  <c r="G140" i="1"/>
  <c r="C140" i="1"/>
  <c r="G139" i="1"/>
  <c r="I138" i="1"/>
  <c r="D138" i="1"/>
  <c r="E138" i="1" s="1"/>
  <c r="E137" i="1" s="1"/>
  <c r="H137" i="1"/>
  <c r="G137" i="1"/>
  <c r="D137" i="1"/>
  <c r="F137" i="1" s="1"/>
  <c r="C137" i="1"/>
  <c r="I136" i="1"/>
  <c r="F136" i="1"/>
  <c r="I135" i="1"/>
  <c r="D135" i="1"/>
  <c r="F135" i="1" s="1"/>
  <c r="I134" i="1"/>
  <c r="D134" i="1"/>
  <c r="E134" i="1" s="1"/>
  <c r="I133" i="1"/>
  <c r="F133" i="1"/>
  <c r="D133" i="1"/>
  <c r="E133" i="1" s="1"/>
  <c r="H132" i="1"/>
  <c r="I132" i="1" s="1"/>
  <c r="G132" i="1"/>
  <c r="C132" i="1"/>
  <c r="I131" i="1"/>
  <c r="E131" i="1"/>
  <c r="E130" i="1" s="1"/>
  <c r="D131" i="1"/>
  <c r="F131" i="1" s="1"/>
  <c r="I130" i="1"/>
  <c r="H130" i="1"/>
  <c r="G130" i="1"/>
  <c r="D130" i="1"/>
  <c r="F130" i="1" s="1"/>
  <c r="C130" i="1"/>
  <c r="I129" i="1"/>
  <c r="D129" i="1"/>
  <c r="E129" i="1" s="1"/>
  <c r="E128" i="1" s="1"/>
  <c r="H128" i="1"/>
  <c r="G128" i="1"/>
  <c r="C128" i="1"/>
  <c r="C119" i="1" s="1"/>
  <c r="I127" i="1"/>
  <c r="E127" i="1"/>
  <c r="E126" i="1" s="1"/>
  <c r="D127" i="1"/>
  <c r="F127" i="1" s="1"/>
  <c r="H126" i="1"/>
  <c r="G126" i="1"/>
  <c r="C126" i="1"/>
  <c r="I125" i="1"/>
  <c r="D125" i="1"/>
  <c r="F125" i="1" s="1"/>
  <c r="H124" i="1"/>
  <c r="G124" i="1"/>
  <c r="C124" i="1"/>
  <c r="I123" i="1"/>
  <c r="E123" i="1"/>
  <c r="E122" i="1" s="1"/>
  <c r="D123" i="1"/>
  <c r="F123" i="1" s="1"/>
  <c r="I122" i="1"/>
  <c r="H122" i="1"/>
  <c r="G122" i="1"/>
  <c r="G119" i="1" s="1"/>
  <c r="D122" i="1"/>
  <c r="F122" i="1" s="1"/>
  <c r="C122" i="1"/>
  <c r="I121" i="1"/>
  <c r="D121" i="1"/>
  <c r="E121" i="1" s="1"/>
  <c r="E120" i="1" s="1"/>
  <c r="H120" i="1"/>
  <c r="G120" i="1"/>
  <c r="C120" i="1"/>
  <c r="I118" i="1"/>
  <c r="D118" i="1"/>
  <c r="F118" i="1" s="1"/>
  <c r="I117" i="1"/>
  <c r="D117" i="1"/>
  <c r="F117" i="1" s="1"/>
  <c r="I116" i="1"/>
  <c r="D116" i="1"/>
  <c r="F116" i="1" s="1"/>
  <c r="I115" i="1"/>
  <c r="D115" i="1"/>
  <c r="F115" i="1" s="1"/>
  <c r="E114" i="1"/>
  <c r="I113" i="1"/>
  <c r="D113" i="1"/>
  <c r="F113" i="1" s="1"/>
  <c r="I112" i="1"/>
  <c r="E112" i="1"/>
  <c r="D112" i="1"/>
  <c r="F112" i="1" s="1"/>
  <c r="I111" i="1"/>
  <c r="D111" i="1"/>
  <c r="F111" i="1" s="1"/>
  <c r="E110" i="1"/>
  <c r="I109" i="1"/>
  <c r="D109" i="1"/>
  <c r="E109" i="1" s="1"/>
  <c r="I108" i="1"/>
  <c r="F108" i="1"/>
  <c r="D108" i="1"/>
  <c r="E108" i="1" s="1"/>
  <c r="I107" i="1"/>
  <c r="D107" i="1"/>
  <c r="E107" i="1" s="1"/>
  <c r="H106" i="1"/>
  <c r="G106" i="1"/>
  <c r="C106" i="1"/>
  <c r="I105" i="1"/>
  <c r="E105" i="1"/>
  <c r="D105" i="1"/>
  <c r="F105" i="1" s="1"/>
  <c r="I104" i="1"/>
  <c r="D104" i="1"/>
  <c r="F104" i="1" s="1"/>
  <c r="I103" i="1"/>
  <c r="E103" i="1"/>
  <c r="D103" i="1"/>
  <c r="F103" i="1" s="1"/>
  <c r="I102" i="1"/>
  <c r="D102" i="1"/>
  <c r="F102" i="1" s="1"/>
  <c r="I101" i="1"/>
  <c r="E101" i="1"/>
  <c r="D101" i="1"/>
  <c r="F101" i="1" s="1"/>
  <c r="I100" i="1"/>
  <c r="D100" i="1"/>
  <c r="F100" i="1" s="1"/>
  <c r="I99" i="1"/>
  <c r="E99" i="1"/>
  <c r="D99" i="1"/>
  <c r="F99" i="1" s="1"/>
  <c r="I98" i="1"/>
  <c r="D98" i="1"/>
  <c r="F98" i="1" s="1"/>
  <c r="I97" i="1"/>
  <c r="E97" i="1"/>
  <c r="D97" i="1"/>
  <c r="F97" i="1" s="1"/>
  <c r="E96" i="1"/>
  <c r="I95" i="1"/>
  <c r="F95" i="1"/>
  <c r="D95" i="1"/>
  <c r="E95" i="1" s="1"/>
  <c r="H94" i="1"/>
  <c r="I94" i="1" s="1"/>
  <c r="G94" i="1"/>
  <c r="D94" i="1"/>
  <c r="F94" i="1" s="1"/>
  <c r="C94" i="1"/>
  <c r="I93" i="1"/>
  <c r="D93" i="1"/>
  <c r="F93" i="1" s="1"/>
  <c r="I92" i="1"/>
  <c r="E92" i="1"/>
  <c r="D92" i="1"/>
  <c r="F92" i="1" s="1"/>
  <c r="I91" i="1"/>
  <c r="D91" i="1"/>
  <c r="F91" i="1" s="1"/>
  <c r="I90" i="1"/>
  <c r="E90" i="1"/>
  <c r="D90" i="1"/>
  <c r="F90" i="1" s="1"/>
  <c r="H89" i="1"/>
  <c r="G89" i="1"/>
  <c r="D89" i="1"/>
  <c r="F89" i="1" s="1"/>
  <c r="C89" i="1"/>
  <c r="H88" i="1"/>
  <c r="I88" i="1" s="1"/>
  <c r="G88" i="1"/>
  <c r="C88" i="1"/>
  <c r="H87" i="1"/>
  <c r="I87" i="1" s="1"/>
  <c r="G87" i="1"/>
  <c r="C87" i="1"/>
  <c r="I86" i="1"/>
  <c r="F86" i="1"/>
  <c r="D86" i="1"/>
  <c r="E86" i="1" s="1"/>
  <c r="E85" i="1" s="1"/>
  <c r="H85" i="1"/>
  <c r="I85" i="1" s="1"/>
  <c r="G85" i="1"/>
  <c r="D85" i="1"/>
  <c r="F85" i="1" s="1"/>
  <c r="C85" i="1"/>
  <c r="I84" i="1"/>
  <c r="D84" i="1"/>
  <c r="F84" i="1" s="1"/>
  <c r="H83" i="1"/>
  <c r="G83" i="1"/>
  <c r="I83" i="1" s="1"/>
  <c r="C83" i="1"/>
  <c r="I82" i="1"/>
  <c r="D82" i="1"/>
  <c r="F82" i="1" s="1"/>
  <c r="C82" i="1"/>
  <c r="I81" i="1"/>
  <c r="D81" i="1"/>
  <c r="F81" i="1" s="1"/>
  <c r="I80" i="1"/>
  <c r="E80" i="1"/>
  <c r="D80" i="1"/>
  <c r="F80" i="1" s="1"/>
  <c r="H79" i="1"/>
  <c r="G79" i="1"/>
  <c r="C79" i="1"/>
  <c r="I78" i="1"/>
  <c r="D78" i="1"/>
  <c r="F78" i="1" s="1"/>
  <c r="H77" i="1"/>
  <c r="G77" i="1"/>
  <c r="C77" i="1"/>
  <c r="I72" i="1"/>
  <c r="G72" i="1"/>
  <c r="F72" i="1"/>
  <c r="D72" i="1"/>
  <c r="E72" i="1" s="1"/>
  <c r="G71" i="1"/>
  <c r="F71" i="1"/>
  <c r="E71" i="1"/>
  <c r="E70" i="1" s="1"/>
  <c r="D71" i="1"/>
  <c r="H70" i="1"/>
  <c r="C70" i="1"/>
  <c r="G69" i="1"/>
  <c r="I69" i="1" s="1"/>
  <c r="F69" i="1"/>
  <c r="D69" i="1"/>
  <c r="E69" i="1" s="1"/>
  <c r="G68" i="1"/>
  <c r="I68" i="1" s="1"/>
  <c r="D68" i="1"/>
  <c r="H67" i="1"/>
  <c r="C67" i="1"/>
  <c r="I66" i="1"/>
  <c r="F66" i="1"/>
  <c r="E66" i="1"/>
  <c r="D66" i="1"/>
  <c r="I65" i="1"/>
  <c r="G65" i="1"/>
  <c r="G64" i="1" s="1"/>
  <c r="D65" i="1"/>
  <c r="E65" i="1" s="1"/>
  <c r="E64" i="1" s="1"/>
  <c r="H64" i="1"/>
  <c r="C64" i="1"/>
  <c r="C73" i="1" s="1"/>
  <c r="B62" i="1"/>
  <c r="I59" i="1"/>
  <c r="F59" i="1"/>
  <c r="I58" i="1"/>
  <c r="E58" i="1"/>
  <c r="D58" i="1"/>
  <c r="D57" i="1" s="1"/>
  <c r="F57" i="1" s="1"/>
  <c r="C58" i="1"/>
  <c r="H57" i="1"/>
  <c r="G57" i="1"/>
  <c r="E57" i="1"/>
  <c r="C57" i="1"/>
  <c r="I56" i="1"/>
  <c r="F56" i="1"/>
  <c r="H55" i="1"/>
  <c r="G55" i="1"/>
  <c r="E55" i="1"/>
  <c r="D55" i="1"/>
  <c r="D54" i="1" s="1"/>
  <c r="C55" i="1"/>
  <c r="G54" i="1"/>
  <c r="E54" i="1"/>
  <c r="C54" i="1"/>
  <c r="C60" i="1" s="1"/>
  <c r="I53" i="1"/>
  <c r="F53" i="1"/>
  <c r="D53" i="1"/>
  <c r="E53" i="1" s="1"/>
  <c r="I52" i="1"/>
  <c r="D52" i="1"/>
  <c r="E52" i="1" s="1"/>
  <c r="E51" i="1" s="1"/>
  <c r="H51" i="1"/>
  <c r="H60" i="1" s="1"/>
  <c r="G51" i="1"/>
  <c r="G60" i="1" s="1"/>
  <c r="G11" i="1" s="1"/>
  <c r="C51" i="1"/>
  <c r="I50" i="1"/>
  <c r="F50" i="1"/>
  <c r="D50" i="1"/>
  <c r="E50" i="1" s="1"/>
  <c r="E60" i="1" s="1"/>
  <c r="I48" i="1"/>
  <c r="F48" i="1"/>
  <c r="D48" i="1"/>
  <c r="E48" i="1" s="1"/>
  <c r="I47" i="1"/>
  <c r="F47" i="1"/>
  <c r="D47" i="1"/>
  <c r="E47" i="1" s="1"/>
  <c r="E46" i="1" s="1"/>
  <c r="H46" i="1"/>
  <c r="G46" i="1"/>
  <c r="C46" i="1"/>
  <c r="I45" i="1"/>
  <c r="F45" i="1"/>
  <c r="E45" i="1"/>
  <c r="I44" i="1"/>
  <c r="D44" i="1"/>
  <c r="F44" i="1" s="1"/>
  <c r="I43" i="1"/>
  <c r="D43" i="1"/>
  <c r="F43" i="1" s="1"/>
  <c r="I42" i="1"/>
  <c r="D42" i="1"/>
  <c r="F42" i="1" s="1"/>
  <c r="I41" i="1"/>
  <c r="D41" i="1"/>
  <c r="F41" i="1" s="1"/>
  <c r="I40" i="1"/>
  <c r="D40" i="1"/>
  <c r="F40" i="1" s="1"/>
  <c r="I39" i="1"/>
  <c r="H39" i="1"/>
  <c r="G39" i="1"/>
  <c r="G38" i="1" s="1"/>
  <c r="C39" i="1"/>
  <c r="H38" i="1"/>
  <c r="C38" i="1"/>
  <c r="I37" i="1"/>
  <c r="F37" i="1"/>
  <c r="D37" i="1"/>
  <c r="E37" i="1" s="1"/>
  <c r="I36" i="1"/>
  <c r="F36" i="1"/>
  <c r="D36" i="1"/>
  <c r="E36" i="1" s="1"/>
  <c r="I35" i="1"/>
  <c r="F35" i="1"/>
  <c r="D35" i="1"/>
  <c r="E35" i="1" s="1"/>
  <c r="I34" i="1"/>
  <c r="F34" i="1"/>
  <c r="D34" i="1"/>
  <c r="E34" i="1" s="1"/>
  <c r="H33" i="1"/>
  <c r="G33" i="1"/>
  <c r="D33" i="1"/>
  <c r="C33" i="1"/>
  <c r="I32" i="1"/>
  <c r="D32" i="1"/>
  <c r="F32" i="1" s="1"/>
  <c r="I31" i="1"/>
  <c r="D31" i="1"/>
  <c r="E31" i="1" s="1"/>
  <c r="I30" i="1"/>
  <c r="D30" i="1"/>
  <c r="E30" i="1" s="1"/>
  <c r="H29" i="1"/>
  <c r="I29" i="1" s="1"/>
  <c r="G29" i="1"/>
  <c r="C29" i="1"/>
  <c r="I28" i="1"/>
  <c r="D28" i="1"/>
  <c r="F28" i="1" s="1"/>
  <c r="H27" i="1"/>
  <c r="I27" i="1" s="1"/>
  <c r="G27" i="1"/>
  <c r="D27" i="1"/>
  <c r="C27" i="1"/>
  <c r="I26" i="1"/>
  <c r="E26" i="1"/>
  <c r="E25" i="1" s="1"/>
  <c r="F25" i="1" s="1"/>
  <c r="D26" i="1"/>
  <c r="F26" i="1" s="1"/>
  <c r="H25" i="1"/>
  <c r="I25" i="1" s="1"/>
  <c r="G25" i="1"/>
  <c r="D25" i="1"/>
  <c r="C25" i="1"/>
  <c r="I24" i="1"/>
  <c r="F24" i="1"/>
  <c r="D24" i="1"/>
  <c r="E24" i="1" s="1"/>
  <c r="E23" i="1" s="1"/>
  <c r="F23" i="1" s="1"/>
  <c r="H23" i="1"/>
  <c r="G23" i="1"/>
  <c r="D23" i="1"/>
  <c r="C23" i="1"/>
  <c r="H22" i="1"/>
  <c r="H49" i="1" s="1"/>
  <c r="C22" i="1"/>
  <c r="I21" i="1"/>
  <c r="E21" i="1"/>
  <c r="D21" i="1"/>
  <c r="F21" i="1" s="1"/>
  <c r="I20" i="1"/>
  <c r="H20" i="1"/>
  <c r="F20" i="1"/>
  <c r="D20" i="1"/>
  <c r="E20" i="1" s="1"/>
  <c r="E19" i="1" s="1"/>
  <c r="H19" i="1"/>
  <c r="G19" i="1"/>
  <c r="C19" i="1"/>
  <c r="B17" i="1"/>
  <c r="I13" i="1"/>
  <c r="E13" i="1"/>
  <c r="C13" i="1"/>
  <c r="H12" i="1"/>
  <c r="G12" i="1"/>
  <c r="D12" i="1"/>
  <c r="C12" i="1"/>
  <c r="H11" i="1"/>
  <c r="C8" i="1"/>
  <c r="B2" i="1"/>
  <c r="E33" i="1" l="1"/>
  <c r="F33" i="1" s="1"/>
  <c r="C179" i="1"/>
  <c r="C257" i="1" s="1"/>
  <c r="C16" i="1" s="1"/>
  <c r="C217" i="1"/>
  <c r="G22" i="1"/>
  <c r="G49" i="1" s="1"/>
  <c r="G10" i="1" s="1"/>
  <c r="G9" i="1" s="1"/>
  <c r="I60" i="1"/>
  <c r="E164" i="1"/>
  <c r="E163" i="1" s="1"/>
  <c r="F19" i="1"/>
  <c r="D29" i="1"/>
  <c r="F55" i="1"/>
  <c r="C76" i="1"/>
  <c r="E88" i="1"/>
  <c r="D132" i="1"/>
  <c r="F132" i="1" s="1"/>
  <c r="G151" i="1"/>
  <c r="C168" i="1"/>
  <c r="F235" i="1"/>
  <c r="F256" i="1"/>
  <c r="C49" i="1"/>
  <c r="I11" i="1"/>
  <c r="I12" i="1"/>
  <c r="D19" i="1"/>
  <c r="E32" i="1"/>
  <c r="D46" i="1"/>
  <c r="F46" i="1" s="1"/>
  <c r="F52" i="1"/>
  <c r="I77" i="1"/>
  <c r="I79" i="1"/>
  <c r="E82" i="1"/>
  <c r="D83" i="1"/>
  <c r="F83" i="1" s="1"/>
  <c r="E84" i="1"/>
  <c r="E83" i="1" s="1"/>
  <c r="D88" i="1"/>
  <c r="F88" i="1" s="1"/>
  <c r="E89" i="1"/>
  <c r="E91" i="1"/>
  <c r="E87" i="1" s="1"/>
  <c r="E98" i="1"/>
  <c r="E102" i="1"/>
  <c r="D106" i="1"/>
  <c r="F106" i="1" s="1"/>
  <c r="F107" i="1"/>
  <c r="E113" i="1"/>
  <c r="I120" i="1"/>
  <c r="H119" i="1"/>
  <c r="I119" i="1" s="1"/>
  <c r="I124" i="1"/>
  <c r="I126" i="1"/>
  <c r="I128" i="1"/>
  <c r="I137" i="1"/>
  <c r="F145" i="1"/>
  <c r="H151" i="1"/>
  <c r="I151" i="1" s="1"/>
  <c r="E155" i="1"/>
  <c r="E160" i="1"/>
  <c r="D163" i="1"/>
  <c r="F163" i="1" s="1"/>
  <c r="G168" i="1"/>
  <c r="E170" i="1"/>
  <c r="I173" i="1"/>
  <c r="F175" i="1"/>
  <c r="G180" i="1"/>
  <c r="G179" i="1" s="1"/>
  <c r="E186" i="1"/>
  <c r="E185" i="1" s="1"/>
  <c r="E192" i="1"/>
  <c r="E195" i="1"/>
  <c r="I205" i="1"/>
  <c r="I208" i="1"/>
  <c r="I212" i="1"/>
  <c r="E221" i="1"/>
  <c r="D234" i="1"/>
  <c r="F234" i="1" s="1"/>
  <c r="F241" i="1"/>
  <c r="E244" i="1"/>
  <c r="E243" i="1" s="1"/>
  <c r="D255" i="1"/>
  <c r="F255" i="1" s="1"/>
  <c r="I38" i="1"/>
  <c r="F12" i="1"/>
  <c r="I19" i="1"/>
  <c r="I23" i="1"/>
  <c r="I33" i="1"/>
  <c r="I46" i="1"/>
  <c r="I51" i="1"/>
  <c r="I57" i="1"/>
  <c r="E81" i="1"/>
  <c r="E79" i="1" s="1"/>
  <c r="D87" i="1"/>
  <c r="F87" i="1" s="1"/>
  <c r="I89" i="1"/>
  <c r="E93" i="1"/>
  <c r="E100" i="1"/>
  <c r="E94" i="1" s="1"/>
  <c r="E104" i="1"/>
  <c r="I106" i="1"/>
  <c r="F109" i="1"/>
  <c r="E111" i="1"/>
  <c r="D120" i="1"/>
  <c r="F120" i="1" s="1"/>
  <c r="F121" i="1"/>
  <c r="D128" i="1"/>
  <c r="F128" i="1" s="1"/>
  <c r="F129" i="1"/>
  <c r="F134" i="1"/>
  <c r="F138" i="1"/>
  <c r="F141" i="1"/>
  <c r="I149" i="1"/>
  <c r="E153" i="1"/>
  <c r="F158" i="1"/>
  <c r="E162" i="1"/>
  <c r="E172" i="1"/>
  <c r="E169" i="1" s="1"/>
  <c r="E168" i="1" s="1"/>
  <c r="F174" i="1"/>
  <c r="F189" i="1"/>
  <c r="E197" i="1"/>
  <c r="D201" i="1"/>
  <c r="F201" i="1" s="1"/>
  <c r="F202" i="1"/>
  <c r="D208" i="1"/>
  <c r="F209" i="1"/>
  <c r="I215" i="1"/>
  <c r="E219" i="1"/>
  <c r="F232" i="1"/>
  <c r="E252" i="1"/>
  <c r="E251" i="1" s="1"/>
  <c r="E250" i="1" s="1"/>
  <c r="G250" i="1"/>
  <c r="I250" i="1" s="1"/>
  <c r="C10" i="1"/>
  <c r="E29" i="1"/>
  <c r="F29" i="1" s="1"/>
  <c r="E11" i="1"/>
  <c r="H10" i="1"/>
  <c r="H61" i="1"/>
  <c r="C61" i="1"/>
  <c r="C11" i="1"/>
  <c r="C7" i="1" s="1"/>
  <c r="E28" i="1"/>
  <c r="E27" i="1" s="1"/>
  <c r="F27" i="1" s="1"/>
  <c r="F30" i="1"/>
  <c r="F31" i="1"/>
  <c r="E40" i="1"/>
  <c r="E41" i="1"/>
  <c r="E42" i="1"/>
  <c r="E43" i="1"/>
  <c r="E44" i="1"/>
  <c r="D51" i="1"/>
  <c r="F51" i="1" s="1"/>
  <c r="F58" i="1"/>
  <c r="F68" i="1"/>
  <c r="E68" i="1"/>
  <c r="E67" i="1" s="1"/>
  <c r="E73" i="1" s="1"/>
  <c r="E8" i="1" s="1"/>
  <c r="D39" i="1"/>
  <c r="F54" i="1"/>
  <c r="I55" i="1"/>
  <c r="H54" i="1"/>
  <c r="I54" i="1" s="1"/>
  <c r="D64" i="1"/>
  <c r="F65" i="1"/>
  <c r="D67" i="1"/>
  <c r="F67" i="1" s="1"/>
  <c r="G67" i="1"/>
  <c r="G61" i="1"/>
  <c r="G70" i="1"/>
  <c r="I70" i="1" s="1"/>
  <c r="I71" i="1"/>
  <c r="D60" i="1"/>
  <c r="H73" i="1"/>
  <c r="I64" i="1"/>
  <c r="I67" i="1"/>
  <c r="D70" i="1"/>
  <c r="F70" i="1" s="1"/>
  <c r="H76" i="1"/>
  <c r="D140" i="1"/>
  <c r="E140" i="1"/>
  <c r="E139" i="1" s="1"/>
  <c r="F142" i="1"/>
  <c r="F146" i="1"/>
  <c r="I201" i="1"/>
  <c r="H200" i="1"/>
  <c r="I200" i="1" s="1"/>
  <c r="F199" i="1"/>
  <c r="D198" i="1"/>
  <c r="E199" i="1"/>
  <c r="E198" i="1" s="1"/>
  <c r="E239" i="1"/>
  <c r="E78" i="1"/>
  <c r="E77" i="1" s="1"/>
  <c r="D79" i="1"/>
  <c r="E115" i="1"/>
  <c r="E116" i="1"/>
  <c r="E117" i="1"/>
  <c r="E118" i="1"/>
  <c r="E125" i="1"/>
  <c r="E124" i="1" s="1"/>
  <c r="E119" i="1" s="1"/>
  <c r="D126" i="1"/>
  <c r="F126" i="1" s="1"/>
  <c r="E135" i="1"/>
  <c r="E132" i="1" s="1"/>
  <c r="F144" i="1"/>
  <c r="F149" i="1"/>
  <c r="C151" i="1"/>
  <c r="C178" i="1" s="1"/>
  <c r="I152" i="1"/>
  <c r="F157" i="1"/>
  <c r="I181" i="1"/>
  <c r="H180" i="1"/>
  <c r="F184" i="1"/>
  <c r="F188" i="1"/>
  <c r="F206" i="1"/>
  <c r="D205" i="1"/>
  <c r="F205" i="1" s="1"/>
  <c r="E206" i="1"/>
  <c r="E205" i="1" s="1"/>
  <c r="E200" i="1" s="1"/>
  <c r="G76" i="1"/>
  <c r="G178" i="1" s="1"/>
  <c r="G15" i="1" s="1"/>
  <c r="D77" i="1"/>
  <c r="F77" i="1" s="1"/>
  <c r="D124" i="1"/>
  <c r="F124" i="1" s="1"/>
  <c r="I140" i="1"/>
  <c r="H139" i="1"/>
  <c r="I139" i="1" s="1"/>
  <c r="I176" i="1"/>
  <c r="H175" i="1"/>
  <c r="D181" i="1"/>
  <c r="E181" i="1"/>
  <c r="F183" i="1"/>
  <c r="F208" i="1"/>
  <c r="E230" i="1"/>
  <c r="D152" i="1"/>
  <c r="D159" i="1"/>
  <c r="F159" i="1" s="1"/>
  <c r="D169" i="1"/>
  <c r="D185" i="1"/>
  <c r="F185" i="1" s="1"/>
  <c r="H218" i="1"/>
  <c r="I218" i="1" s="1"/>
  <c r="H207" i="1"/>
  <c r="I207" i="1" s="1"/>
  <c r="E213" i="1"/>
  <c r="E214" i="1"/>
  <c r="D215" i="1"/>
  <c r="F215" i="1" s="1"/>
  <c r="E226" i="1"/>
  <c r="E225" i="1" s="1"/>
  <c r="E218" i="1" s="1"/>
  <c r="E227" i="1"/>
  <c r="E228" i="1"/>
  <c r="H229" i="1"/>
  <c r="E237" i="1"/>
  <c r="E236" i="1" s="1"/>
  <c r="H238" i="1"/>
  <c r="I238" i="1" s="1"/>
  <c r="E246" i="1"/>
  <c r="E245" i="1" s="1"/>
  <c r="D251" i="1"/>
  <c r="F251" i="1" s="1"/>
  <c r="I253" i="1"/>
  <c r="E258" i="1"/>
  <c r="D212" i="1"/>
  <c r="F212" i="1" s="1"/>
  <c r="D225" i="1"/>
  <c r="F225" i="1" s="1"/>
  <c r="D236" i="1"/>
  <c r="F236" i="1" s="1"/>
  <c r="D245" i="1"/>
  <c r="F245" i="1" s="1"/>
  <c r="D250" i="1" l="1"/>
  <c r="D229" i="1"/>
  <c r="G73" i="1"/>
  <c r="G8" i="1" s="1"/>
  <c r="I22" i="1"/>
  <c r="G257" i="1"/>
  <c r="G16" i="1" s="1"/>
  <c r="C9" i="1"/>
  <c r="D218" i="1"/>
  <c r="F218" i="1" s="1"/>
  <c r="G14" i="1"/>
  <c r="E106" i="1"/>
  <c r="I49" i="1"/>
  <c r="E152" i="1"/>
  <c r="E151" i="1" s="1"/>
  <c r="E190" i="1"/>
  <c r="E180" i="1" s="1"/>
  <c r="E179" i="1" s="1"/>
  <c r="E159" i="1"/>
  <c r="C15" i="1"/>
  <c r="C14" i="1" s="1"/>
  <c r="C259" i="1"/>
  <c r="C5" i="1" s="1"/>
  <c r="C6" i="1"/>
  <c r="I229" i="1"/>
  <c r="H217" i="1"/>
  <c r="I217" i="1" s="1"/>
  <c r="E212" i="1"/>
  <c r="E207" i="1" s="1"/>
  <c r="F169" i="1"/>
  <c r="D168" i="1"/>
  <c r="F168" i="1" s="1"/>
  <c r="G259" i="1"/>
  <c r="D139" i="1"/>
  <c r="F139" i="1" s="1"/>
  <c r="F140" i="1"/>
  <c r="F60" i="1"/>
  <c r="D11" i="1"/>
  <c r="F11" i="1" s="1"/>
  <c r="G5" i="1"/>
  <c r="D73" i="1"/>
  <c r="F64" i="1"/>
  <c r="F39" i="1"/>
  <c r="D38" i="1"/>
  <c r="E76" i="1"/>
  <c r="F250" i="1"/>
  <c r="D13" i="1"/>
  <c r="F13" i="1" s="1"/>
  <c r="E238" i="1"/>
  <c r="I76" i="1"/>
  <c r="I61" i="1"/>
  <c r="F152" i="1"/>
  <c r="D151" i="1"/>
  <c r="F151" i="1" s="1"/>
  <c r="D207" i="1"/>
  <c r="F207" i="1" s="1"/>
  <c r="D180" i="1"/>
  <c r="F181" i="1"/>
  <c r="D119" i="1"/>
  <c r="F119" i="1" s="1"/>
  <c r="G6" i="1"/>
  <c r="F229" i="1"/>
  <c r="D238" i="1"/>
  <c r="F238" i="1" s="1"/>
  <c r="E229" i="1"/>
  <c r="E217" i="1" s="1"/>
  <c r="I175" i="1"/>
  <c r="H168" i="1"/>
  <c r="I168" i="1" s="1"/>
  <c r="D200" i="1"/>
  <c r="F200" i="1" s="1"/>
  <c r="I180" i="1"/>
  <c r="H179" i="1"/>
  <c r="F79" i="1"/>
  <c r="D76" i="1"/>
  <c r="I73" i="1"/>
  <c r="H8" i="1"/>
  <c r="E39" i="1"/>
  <c r="E38" i="1" s="1"/>
  <c r="E22" i="1" s="1"/>
  <c r="I10" i="1"/>
  <c r="H9" i="1"/>
  <c r="I9" i="1" s="1"/>
  <c r="G7" i="1" l="1"/>
  <c r="E178" i="1"/>
  <c r="E15" i="1" s="1"/>
  <c r="D178" i="1"/>
  <c r="F76" i="1"/>
  <c r="F38" i="1"/>
  <c r="D22" i="1"/>
  <c r="D49" i="1" s="1"/>
  <c r="E49" i="1"/>
  <c r="H178" i="1"/>
  <c r="I8" i="1"/>
  <c r="H257" i="1"/>
  <c r="I179" i="1"/>
  <c r="D217" i="1"/>
  <c r="F217" i="1" s="1"/>
  <c r="F180" i="1"/>
  <c r="D179" i="1"/>
  <c r="E257" i="1"/>
  <c r="F73" i="1"/>
  <c r="D8" i="1"/>
  <c r="F49" i="1" l="1"/>
  <c r="D6" i="1"/>
  <c r="F6" i="1" s="1"/>
  <c r="D10" i="1"/>
  <c r="D61" i="1"/>
  <c r="I178" i="1"/>
  <c r="H15" i="1"/>
  <c r="H6" i="1"/>
  <c r="I6" i="1" s="1"/>
  <c r="E259" i="1"/>
  <c r="E16" i="1"/>
  <c r="F8" i="1"/>
  <c r="H259" i="1"/>
  <c r="I257" i="1"/>
  <c r="I16" i="1" s="1"/>
  <c r="H16" i="1"/>
  <c r="H7" i="1" s="1"/>
  <c r="I7" i="1" s="1"/>
  <c r="F22" i="1"/>
  <c r="D257" i="1"/>
  <c r="F179" i="1"/>
  <c r="E10" i="1"/>
  <c r="E9" i="1" s="1"/>
  <c r="E6" i="1"/>
  <c r="E61" i="1"/>
  <c r="F178" i="1"/>
  <c r="D15" i="1"/>
  <c r="E12" i="1" l="1"/>
  <c r="E5" i="1"/>
  <c r="D259" i="1"/>
  <c r="F259" i="1" s="1"/>
  <c r="F257" i="1"/>
  <c r="D16" i="1"/>
  <c r="I259" i="1"/>
  <c r="H5" i="1"/>
  <c r="I5" i="1" s="1"/>
  <c r="F61" i="1"/>
  <c r="F10" i="1"/>
  <c r="D9" i="1"/>
  <c r="F9" i="1" s="1"/>
  <c r="F15" i="1"/>
  <c r="D14" i="1"/>
  <c r="F14" i="1" s="1"/>
  <c r="I15" i="1"/>
  <c r="H14" i="1"/>
  <c r="I14" i="1" s="1"/>
  <c r="E7" i="1"/>
  <c r="E14" i="1"/>
  <c r="D5" i="1" l="1"/>
  <c r="F5" i="1" s="1"/>
  <c r="F16" i="1"/>
  <c r="D7" i="1"/>
  <c r="F7" i="1" s="1"/>
</calcChain>
</file>

<file path=xl/sharedStrings.xml><?xml version="1.0" encoding="utf-8"?>
<sst xmlns="http://schemas.openxmlformats.org/spreadsheetml/2006/main" count="334" uniqueCount="228">
  <si>
    <t>Муниципальное бюджетное общеобразовательное учреждение "Средняя школа №11 имени Героя Советского Союза Евграфа Михайловича Рыжова города Евпатории Республики Крым"</t>
  </si>
  <si>
    <t>Наименование мероприятия (СШ 11)</t>
  </si>
  <si>
    <t>Код  БК / СУБКОСГУ</t>
  </si>
  <si>
    <t>Утвержденные плановые назначения   на 2023 год, руб.</t>
  </si>
  <si>
    <t>Исполнено на текущий период 2023, руб.</t>
  </si>
  <si>
    <t xml:space="preserve">Остаток </t>
  </si>
  <si>
    <t>Показатели исполнения на 2023 год, %</t>
  </si>
  <si>
    <t>Утвержденные плановые назначения             на текущий период, руб.</t>
  </si>
  <si>
    <t>Показатели исполнения на текущий период, %</t>
  </si>
  <si>
    <t>ВЕСЬ БЮДЖЕТ + ИНЫЕ ЦЕЛИ</t>
  </si>
  <si>
    <t>ВЕСЬ БЮДЖЕТ  без иных целей</t>
  </si>
  <si>
    <t>ИНЫЕ ЦЕЛИ</t>
  </si>
  <si>
    <t>ФЕДЕРАЛЬНЫЙ БЮДЖЕТ ИНЫЕ ЦЕЛИ</t>
  </si>
  <si>
    <t>РЕСПУБЛИКАНСКИЙ БЮДЖЕТ + ИНЫЕ ЦЕЛИ</t>
  </si>
  <si>
    <t>РЕСПУБЛИКАНСКИЙ БЮДЖЕТ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</si>
  <si>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</t>
  </si>
  <si>
    <t>Расходы на мероприятия в рамках муниципальной программы "Социальная защита населения городского округа Евпатория Республики Крым"</t>
  </si>
  <si>
    <t>МЕСТНЫЙ БЮДЖЕТ + ИНЫЕ ЦЕЛИ</t>
  </si>
  <si>
    <t>МЕСТНЫЙ  БЮДЖЕТ без иных целей</t>
  </si>
  <si>
    <t>РЕСПУБЛИКАНСКИЙ БЮДЖЕТ / Наименование мероприятия</t>
  </si>
  <si>
    <t>ТЕКУЩИЙ ПЕРИОД</t>
  </si>
  <si>
    <t>Утвержденные плановые назначения             на 2024 год, руб.</t>
  </si>
  <si>
    <t>Исполнено на текущий период 2024, руб.</t>
  </si>
  <si>
    <t>Показатели исполнения на 2024 год, %</t>
  </si>
  <si>
    <t>Оплата труда, в т.ч.:</t>
  </si>
  <si>
    <t>Заработная плата</t>
  </si>
  <si>
    <t>Начисления на выплаты по оплате труда</t>
  </si>
  <si>
    <t>ПРОЧИЕ УСЛУГИ</t>
  </si>
  <si>
    <t>Прочие несоциальные выплаты персоналу в денежной форме, в т.ч.:</t>
  </si>
  <si>
    <t>Возмещение расходов, связанных с проживанием во время служебной командировки (суточные) педагогическим работникам на время получения дополнительного профессионального образования</t>
  </si>
  <si>
    <t>Услуги связи, в т.ч.:</t>
  </si>
  <si>
    <t>Плата за предоставление доступа и использование линий связи</t>
  </si>
  <si>
    <t>Работы, услуги по содержанию имущества, в том числе:</t>
  </si>
  <si>
    <t xml:space="preserve">Текущий ремонт и обслуживание компьютерной техники </t>
  </si>
  <si>
    <t>Прочие работы, услуги, в том числе:</t>
  </si>
  <si>
    <t>Подписка</t>
  </si>
  <si>
    <t xml:space="preserve">Приобретение неисключительных (пользовательских) прав на программное обеспечение                                                              </t>
  </si>
  <si>
    <t>Услуги по обучению на курсах повышения квалификации, подготовки и переподготовки педагогических работников</t>
  </si>
  <si>
    <t>Увеличение стоимости основных средств, в том числе:</t>
  </si>
  <si>
    <t>Приобретение компьютерной техники и учебного оборудования</t>
  </si>
  <si>
    <t>Приобретение спортивного оборудования</t>
  </si>
  <si>
    <t xml:space="preserve">Приобретение учебников, учебно-наглядных пособий и художественной литературы </t>
  </si>
  <si>
    <t>Приобретение мебели</t>
  </si>
  <si>
    <t>Увеличение стоимости материальных запасов, в том числе:</t>
  </si>
  <si>
    <t>Приобретение учебно - бланочной продукции, письменных и чертежных принадлежностей, канцелярских товаров, материалов и инвентаря для учебных занятий</t>
  </si>
  <si>
    <t xml:space="preserve">Приобретение учебно-наглядных пособий </t>
  </si>
  <si>
    <t>Приобретение запасных и составных частей для машин, оборудования, оргтехники, вычислительной техники, систем передачи и отображения информации, защиты информации</t>
  </si>
  <si>
    <t xml:space="preserve">Приобретение игр, игрушек </t>
  </si>
  <si>
    <t>Приобретение спортивного инвентаря</t>
  </si>
  <si>
    <t>Приобретение периодических изданий</t>
  </si>
  <si>
    <t>Приобретение (изготовление) бланков строгой отчётности</t>
  </si>
  <si>
    <t>Приобретение (изготовление) подарочной и сувенирной продукции</t>
  </si>
  <si>
    <t>ИТОГО РЕСПУБЛИКАНСКИЙ БЮДЖЕТ                                                                                               Субсидия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организациях,находящихся в ведении управления образования администрации города Евпатории Республики Крым, в т.ч.:</t>
  </si>
  <si>
    <t>911 0702 11000 71330 611.</t>
  </si>
  <si>
    <t xml:space="preserve">Расходы на предоставление компенсации расходов на оплату жилых помещений,отопления и электроэнергии педогогическим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Муниципальной программы развития образования в городском округе Евпатория Республики Крым </t>
  </si>
  <si>
    <t>91107021100071310 612  (2140000)</t>
  </si>
  <si>
    <t>Субсидия бюджетам муниципальных образований на организацию бесплатного горячего питания обучающихся 1-4 классов в муниципальных образовательных организациях , в том числе:</t>
  </si>
  <si>
    <t>911 0702 11000 S1620 612</t>
  </si>
  <si>
    <t>Услуги по организации горячего питания детей (1-4 классы)</t>
  </si>
  <si>
    <t>Приобретение продуктов питания для организации питания детей (1-4 классы)</t>
  </si>
  <si>
    <t>Расходы, направленные на монтаж автоматических систем пожарной сигнализации в муниципальных образовательных организациях, в рамках муниципальной программы развития образования в городском округе Евпатория Республики Крым</t>
  </si>
  <si>
    <t>911 0702 11000S1490 612</t>
  </si>
  <si>
    <t>Мероприятия по пожарной безопасности 1.2.3</t>
  </si>
  <si>
    <t>Установка и настройка автоматизированной системы</t>
  </si>
  <si>
    <t>Расходы на приобретение и установку систем видеонаблюдения в муниципальных образовательных организациях за счет субсидий из бюджета Республики Крым бюджету муниципального образования городской округ Евпатория Республики Крым</t>
  </si>
  <si>
    <t>911 0702 1100071580 612</t>
  </si>
  <si>
    <t>Мероприятия по антитеррору 1.2.4</t>
  </si>
  <si>
    <t xml:space="preserve">ИТОГО ИНЫЕ ЦЕЛИ  РЕСПУБЛИКАНСКИЙ БЮДЖЕТ </t>
  </si>
  <si>
    <t xml:space="preserve">ИТОГО РЕСПУБЛИКАНСКИЙ БЮДЖЕТ </t>
  </si>
  <si>
    <t>611+612</t>
  </si>
  <si>
    <t>ФЕДЕРАЛЬНЫЙ БЮДЖЕТ / Наименование мероприятия</t>
  </si>
  <si>
    <t>Субсидия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общеобразовательных учреждениях , в том числе:</t>
  </si>
  <si>
    <t>911 0702 11000 L3040 612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</si>
  <si>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</si>
  <si>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911 0702 1100053030 612</t>
  </si>
  <si>
    <t>Расходы на ежемесячное денежное вознаграждениеза классное руководство педагогическим сотрудникам</t>
  </si>
  <si>
    <t>2411000</t>
  </si>
  <si>
    <t xml:space="preserve">Расходы по начислениям на заработную плату </t>
  </si>
  <si>
    <t>2412000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</si>
  <si>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</si>
  <si>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0702 110EВ5179F 612</t>
  </si>
  <si>
    <t>Расходы на фонд оплаты труда работников учреждений (советники)</t>
  </si>
  <si>
    <t xml:space="preserve">ИТОГО ИНЫЕ ЦЕЛИ  ФЕДЕРАЛЬНЫЙ БЮДЖЕТ </t>
  </si>
  <si>
    <t>МУНИЦИПАЛЬНЫЙ БЮДЖЕТ / Наименование мероприятия</t>
  </si>
  <si>
    <t>2024 год</t>
  </si>
  <si>
    <t>Мероприятия по содержанию имущества  п.1.2.1</t>
  </si>
  <si>
    <t>П. 1.2.1</t>
  </si>
  <si>
    <t>Возмещение расходов, связанных с проживанием вне места постоянного жительства в служебных командировках (суточные)</t>
  </si>
  <si>
    <t>2120001</t>
  </si>
  <si>
    <t>221</t>
  </si>
  <si>
    <t>Приобретение почтовых марок и маркированных конвертов, пересылка почтовых отправлений</t>
  </si>
  <si>
    <t>2210002</t>
  </si>
  <si>
    <t>Изготовление квалифицированного сертификата ключа поверки электронной подписи</t>
  </si>
  <si>
    <t>Абонплата за использование линий связи</t>
  </si>
  <si>
    <t>Транспортные расходы , в т.ч.:</t>
  </si>
  <si>
    <t>Транспортные услуги</t>
  </si>
  <si>
    <t>Прочие работы, услуги, в т.ч.:</t>
  </si>
  <si>
    <t>Оплата проезда к месту служебной командировки</t>
  </si>
  <si>
    <t>Коммунальные услуги, в том числе:</t>
  </si>
  <si>
    <t>Коммунальные услуги, 244</t>
  </si>
  <si>
    <t xml:space="preserve"> 223 (244)</t>
  </si>
  <si>
    <t>Коммунальные услуги, 247</t>
  </si>
  <si>
    <t>223 (247)</t>
  </si>
  <si>
    <t>Теплоснабжение</t>
  </si>
  <si>
    <t>Вода</t>
  </si>
  <si>
    <t>Электроэнергия</t>
  </si>
  <si>
    <t>Услуги по обращению с ТКО</t>
  </si>
  <si>
    <t>Услуги дератизации, дезинсекции</t>
  </si>
  <si>
    <t>Санитарно-гигиеническое обслуживание, мойка и чистка имущества</t>
  </si>
  <si>
    <t>Поверка, техническое обслуживание и ремонт оборудования, инженерных сетей, сетей отопления</t>
  </si>
  <si>
    <t>Заправка катриджей (для административно - управленческого персонала, специалистов, кроме педагогических работников)</t>
  </si>
  <si>
    <t>Измерение сопротивления изоляции электропроводки, испытание устройств защитного заземления, текущий ремонт кабельной линии</t>
  </si>
  <si>
    <t>Проведение бактериологических исследований воздуха в помещениях и иных нефинансовых активов</t>
  </si>
  <si>
    <t>Поверка диэлектрических перчаток</t>
  </si>
  <si>
    <t>Услуги по облагораживанию прилегающей территории</t>
  </si>
  <si>
    <t>Расходы илососа</t>
  </si>
  <si>
    <t>Текущий ремонт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</si>
  <si>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Обслуживание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</si>
  <si>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Медицинские услуги</t>
  </si>
  <si>
    <t>Проведение специальной оценки условий труда, оценка качества условий осуществления образовательной деятельности</t>
  </si>
  <si>
    <t>Услуги по составлению экологической отчетности, проведение паспортизации опасных отходов</t>
  </si>
  <si>
    <t>Подписка (для административно - управленческого персонала, специалистов, кроме педагогических работников)</t>
  </si>
  <si>
    <t>Услуги по организации питания детей</t>
  </si>
  <si>
    <t>Приобретение неисключительных (пользовательских) прав на программное обеспечение  (для административно - управленческого персонала, специалистов, кроме педагогических работников)</t>
  </si>
  <si>
    <t>Услуги по обучению на курсах повышения квалификации, подготовка и переподгатовка   (для административно - управленческого персонала, специалистов, кроме педагогических работников)</t>
  </si>
  <si>
    <t>Оплата услуг БТИ</t>
  </si>
  <si>
    <t>Техническое обслуживание и сопровождение сайта учреждения</t>
  </si>
  <si>
    <t>Услуги и работы по утилизации, захоронению пищевых отходов</t>
  </si>
  <si>
    <t>Услуги по утилизации оборудования</t>
  </si>
  <si>
    <t>Уплата налогов, пошлины и сборов</t>
  </si>
  <si>
    <t>340 (весь)</t>
  </si>
  <si>
    <t>Увеличение стоимости материальных запасов, в т.ч.</t>
  </si>
  <si>
    <t>Увеличение стоимости лекарственных препаратов и материалов, применяемых в медицинских целях, в т.ч.</t>
  </si>
  <si>
    <t>Приобретение (изготовление)  лекарственных препаратов и материалов, применяемых в медицинских целях</t>
  </si>
  <si>
    <t>Увеличение стоимости продуктов питания, в т.ч.</t>
  </si>
  <si>
    <t>Приобретение продуктов питания для детей льготной категории</t>
  </si>
  <si>
    <t>Увеличение стоимости горюче-смазочных материалов, в т.ч.</t>
  </si>
  <si>
    <t>Приобретение горюче - смазочных материалов</t>
  </si>
  <si>
    <t>Увеличение стоимости строительных материалов, в т.ч.</t>
  </si>
  <si>
    <t>Приобретение строительных материалов</t>
  </si>
  <si>
    <t>Увеличение стоимости мягкого инвентаря, в т.ч.</t>
  </si>
  <si>
    <t>Приобретение мягкого инвентаря</t>
  </si>
  <si>
    <t>Приобретение учебно - бланочной продукции, письменных и чертежных принадлежностей, канцелярских товаров,материалов и инвентаря (для админи)</t>
  </si>
  <si>
    <t>Приобретение запасных  и составных частей, для машин, оборудования, оргтехники,вычислительной техники, системпередачи и отображения информации, защиты информации (для административно - управлен)</t>
  </si>
  <si>
    <t>Расходные материалы, комплектующие, инструменты и оборудование</t>
  </si>
  <si>
    <t>Приобретение НПА, методических пособий, подписка, приобретение книг УТОЧНИТЬ НАЗВАНИЕ</t>
  </si>
  <si>
    <t>Увеличение стоимости материальных запасов, в т.ч.:</t>
  </si>
  <si>
    <t>Приобретение воды питьевой</t>
  </si>
  <si>
    <t>Ремонты п. 1.2.2</t>
  </si>
  <si>
    <t>П.1.2.2</t>
  </si>
  <si>
    <t>Текущий ремонт помещений</t>
  </si>
  <si>
    <t>Текущий ремонт систем отопления, водоснабжения и канализации</t>
  </si>
  <si>
    <t>Текущий ремонт кровли</t>
  </si>
  <si>
    <t xml:space="preserve">Измерение сопротивления изоляции, электропроводки, испытания устройства защитного заземления, текущего ремонта кабельной линии </t>
  </si>
  <si>
    <t>Текущий ремонт входной группы</t>
  </si>
  <si>
    <t>Текущий ремонт дворовой территории</t>
  </si>
  <si>
    <t>Текущий ремонт фасада здания</t>
  </si>
  <si>
    <t>Текущий ремонт кабельной линии</t>
  </si>
  <si>
    <t>Разработка проектной и сметной документации для текущего ремонта объектов нефинансовых активов</t>
  </si>
  <si>
    <t>Мероприятия по пожарной безопасности  п.1.2.3</t>
  </si>
  <si>
    <t>П. 1.2.3</t>
  </si>
  <si>
    <t>Зарядка огнетушителей</t>
  </si>
  <si>
    <t>Работа по огнезащитной обработке конструкций</t>
  </si>
  <si>
    <t>Проведение испытания пожарных кранов, лестниц</t>
  </si>
  <si>
    <t>Обслуживание тревожной пожарной сигнализации</t>
  </si>
  <si>
    <t>Обслуживание противопожарных клапанов дымоудаления системы вентиляции</t>
  </si>
  <si>
    <t>Перекатка пожарного рукава</t>
  </si>
  <si>
    <t>Передача сигнала  о пожаре  на централизованный пульт МЧС</t>
  </si>
  <si>
    <t>Услуги по проведению категорирования помещений по взрывопожарной и пожарной опасности</t>
  </si>
  <si>
    <t>Приобретение огнетушителей</t>
  </si>
  <si>
    <t>Приобретение пожарного инвентаря</t>
  </si>
  <si>
    <t>П.1.2.4</t>
  </si>
  <si>
    <t>Обслуживание тревожной охранной сигнализации</t>
  </si>
  <si>
    <t>Обслуживание системы видеонаблюдения</t>
  </si>
  <si>
    <t>Услуги физической охраны</t>
  </si>
  <si>
    <t>ИТОГО  МУНИЦИПАЛЬНЫЙ БЮДЖЕТ</t>
  </si>
  <si>
    <t>911 0702 11002 02590 611.</t>
  </si>
  <si>
    <t>Расходы на предоставление субсидий муниципальным бюджетным учреждениям дошкольного, общего образования, начального общего, основного общего, среднего общего образования, дополнительного образования в рамках муниципальной программы развития образования в городском округе Евпатория Республики Крым, в том числе:</t>
  </si>
  <si>
    <t>911 0702 11002 02590 612</t>
  </si>
  <si>
    <t>Фин.обеспечение выполнения деятельности</t>
  </si>
  <si>
    <t>225</t>
  </si>
  <si>
    <t>Работы по установке  дверей, лестниц</t>
  </si>
  <si>
    <t>Обследование технического состояния объектов нефинансовых активов</t>
  </si>
  <si>
    <t>Работы по установке окон, ограждений</t>
  </si>
  <si>
    <t>226</t>
  </si>
  <si>
    <t>Изготовление вывесок,стендов, табличек и др.</t>
  </si>
  <si>
    <t>Оценка стоимости права пользования объектами недвижимости муниципального имущества</t>
  </si>
  <si>
    <t>Установка и настройка авотматизированной системы</t>
  </si>
  <si>
    <t>310</t>
  </si>
  <si>
    <t>Приобретение компьютерной техники (для АУП, специалистов, кроме педагогических работников)</t>
  </si>
  <si>
    <t>Приобретение мебели (для административно - управленческого персонала, специалистов, кроме педагогических работников)</t>
  </si>
  <si>
    <t>Приобретение игрового оборудования</t>
  </si>
  <si>
    <t>Приобретение ковров</t>
  </si>
  <si>
    <t>Приобретение бытовой техники, аппаратуры, и  оборудования</t>
  </si>
  <si>
    <t>Приобратение хозяйственного инвентаря</t>
  </si>
  <si>
    <t>Приобретение и изготовление металлоконструкций</t>
  </si>
  <si>
    <t>Приобретение мягкого инвентаря (ЮНАРМИЯ)</t>
  </si>
  <si>
    <t xml:space="preserve">Мероприятия по пожарной безопасности </t>
  </si>
  <si>
    <t>Работы по установке противопожарных дверей, лестниц</t>
  </si>
  <si>
    <t xml:space="preserve">Мероприятия по антитеррору </t>
  </si>
  <si>
    <t>Расходы, направленные на развитие инфраструктуры образовательных организаций в рамках муниципальной программы развития образования в городском округе Евпатория Республики Крым, в том числе:</t>
  </si>
  <si>
    <t>911 0702 11 000 20180 612</t>
  </si>
  <si>
    <t>Ремонтные работы (капитальный ремонт) 1.2.2</t>
  </si>
  <si>
    <t>Капитальный ремонт ограждения</t>
  </si>
  <si>
    <t>Капитальный ремонт системы вентиляции</t>
  </si>
  <si>
    <t>Капитальный ремонт кровли</t>
  </si>
  <si>
    <t>Капитальный ремонт зданий</t>
  </si>
  <si>
    <t>Капитальный ремонт помещений</t>
  </si>
  <si>
    <t>Проведение государственной экспертизы документации, осуществление строительного контроля, включая авторский надзор за капитальным ремонтом объектов капитального строительства</t>
  </si>
  <si>
    <t>2260050 (243)</t>
  </si>
  <si>
    <t>Разработка проектной и сметной документации для капитального ремонта объектов нефинансовых активов</t>
  </si>
  <si>
    <t>2260436 (243)</t>
  </si>
  <si>
    <t>Разработка проектной и сметной документации для  установки объектов нефинансовых активов</t>
  </si>
  <si>
    <t>Приобретение основных средств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</si>
  <si>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задание, в том числе:</t>
  </si>
  <si>
    <t>911 0310 09000 20130   612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</si>
  <si>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</t>
  </si>
  <si>
    <t>Расходы на мероприятия в рамках муниципальной программы "Социальная защита населения городского округа Евпатория Республики Крым" , в том числе:</t>
  </si>
  <si>
    <t>911 1006 05000 20050 612</t>
  </si>
  <si>
    <t>3100026</t>
  </si>
  <si>
    <t>346</t>
  </si>
  <si>
    <t>Приобретение мнемосхемы. Поручней для унитаза и раковины, крючков для костылей, индукционной системы и т.д. для создания универсальной безбарьерной среды</t>
  </si>
  <si>
    <t>Мероприятия в рамках непрограммных направлений расходов (участите в предупреждении и ликвидации последствий чрезвычайных ситуаций в границах городского округа)</t>
  </si>
  <si>
    <t>911 0702 71 0 00 90106 612</t>
  </si>
  <si>
    <t>Текущий ремонт кровли, водосточной системы</t>
  </si>
  <si>
    <t>Субсидии из бюджета муниципального образования городской  округ Евпатория Республики Крым муниципальным бюджетным образовательным учреждениям, находящимся в ведении управления образования администрации города Евпатории Республики Крым, на иные цели на очередной финансовый год и плановый период, утвержденным постановлением администрации города Евпатории Республики Крым, в том числе:</t>
  </si>
  <si>
    <t>Надомное обучение</t>
  </si>
  <si>
    <t>ИТОГО МУНИЦИПАЛЬНЫЙ  БЮДЖЕТ 611+612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</si>
</sst>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_ ;\-#,##0.00\ "/>
    <numFmt numFmtId="165" formatCode="#,##0_р_."/>
    <numFmt numFmtId="166" formatCode="_-* #,##0.00,_₽_-;\-* #,##0.00,_₽_-;_-* \-??\ _₽_-;_-@_-"/>
    <numFmt numFmtId="167" formatCode="#,##0.00_р_."/>
    <numFmt numFmtId="168" formatCode="_-* #,##0.00\ _₽_-;\-* #,##0.00\ _₽_-;_-* \-??\ _₽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b/>
      <i/>
      <sz val="11"/>
      <name val="Cambria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i/>
      <sz val="11"/>
      <color rgb="FF000000"/>
      <name val="Calibri"/>
      <family val="2"/>
      <charset val="1"/>
    </font>
    <font>
      <b/>
      <sz val="14"/>
      <color theme="9" tint="-0.499984740745262"/>
      <name val="Times New Roman"/>
      <family val="1"/>
      <charset val="204"/>
    </font>
    <font>
      <sz val="11"/>
      <color theme="9" tint="-0.499984740745262"/>
      <name val="Calibri"/>
      <family val="2"/>
      <charset val="1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4"/>
      <name val="Times New Roman"/>
      <family val="1"/>
      <charset val="1"/>
    </font>
    <font>
      <b/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E6E0E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E6E0E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FFC000"/>
        <bgColor rgb="FFE6B9B8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1E4EF"/>
        <bgColor indexed="64"/>
      </patternFill>
    </fill>
    <fill>
      <patternFill patternType="solid">
        <fgColor rgb="FF92D050"/>
        <bgColor rgb="FFE6E0EC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6E0EC"/>
      </patternFill>
    </fill>
    <fill>
      <patternFill patternType="solid">
        <fgColor rgb="FFFFC000"/>
        <bgColor rgb="FFE6E0EC"/>
      </patternFill>
    </fill>
    <fill>
      <patternFill patternType="solid">
        <fgColor rgb="FFFFC000"/>
        <bgColor indexed="64"/>
      </patternFill>
    </fill>
    <fill>
      <patternFill patternType="solid">
        <fgColor rgb="FF01E4EF"/>
        <bgColor rgb="FFE6E0EC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6E0EC"/>
      </patternFill>
    </fill>
    <fill>
      <patternFill patternType="solid">
        <fgColor theme="2" tint="-0.249977111117893"/>
        <bgColor rgb="FFE6B9B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6E0EC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2" tint="-0.249977111117893"/>
        <bgColor rgb="FFFFCC00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CC00"/>
      </patternFill>
    </fill>
    <fill>
      <patternFill patternType="solid">
        <fgColor rgb="FF92D050"/>
        <bgColor rgb="FFFDEADA"/>
      </patternFill>
    </fill>
    <fill>
      <patternFill patternType="solid">
        <fgColor theme="8" tint="0.59999389629810485"/>
        <bgColor rgb="FFE6E0E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1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8" tint="0.39997558519241921"/>
        <bgColor rgb="FFFDEADA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C00"/>
      </patternFill>
    </fill>
    <fill>
      <patternFill patternType="solid">
        <fgColor rgb="FF01E4EF"/>
        <bgColor rgb="FFE6B9B8"/>
      </patternFill>
    </fill>
    <fill>
      <patternFill patternType="solid">
        <fgColor rgb="FF92D050"/>
        <bgColor rgb="FFE6B9B8"/>
      </patternFill>
    </fill>
    <fill>
      <patternFill patternType="solid">
        <fgColor rgb="FF01E4EF"/>
        <bgColor rgb="FFFDEADA"/>
      </patternFill>
    </fill>
    <fill>
      <patternFill patternType="solid">
        <fgColor theme="2" tint="-0.249977111117893"/>
        <bgColor rgb="FFFDEADA"/>
      </patternFill>
    </fill>
    <fill>
      <patternFill patternType="solid">
        <fgColor theme="8" tint="0.39997558519241921"/>
        <bgColor rgb="FFFFCC00"/>
      </patternFill>
    </fill>
    <fill>
      <patternFill patternType="solid">
        <fgColor rgb="FF01E4EF"/>
        <bgColor rgb="FFFFCC00"/>
      </patternFill>
    </fill>
    <fill>
      <patternFill patternType="solid">
        <fgColor rgb="FF01E4EF"/>
        <bgColor rgb="FFCCC1DA"/>
      </patternFill>
    </fill>
    <fill>
      <patternFill patternType="solid">
        <fgColor rgb="FFFFFF00"/>
        <bgColor rgb="FFFDEADA"/>
      </patternFill>
    </fill>
    <fill>
      <patternFill patternType="solid">
        <fgColor theme="7" tint="0.39997558519241921"/>
        <bgColor rgb="FFFDEADA"/>
      </patternFill>
    </fill>
    <fill>
      <patternFill patternType="solid">
        <fgColor rgb="FFD7E4BD"/>
        <bgColor rgb="FFD9D9D9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Border="0" applyProtection="0"/>
    <xf numFmtId="43" fontId="1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8" fillId="0" borderId="0" applyNumberFormat="0" applyFill="0" applyBorder="0" applyProtection="0"/>
    <xf numFmtId="43" fontId="1" fillId="0" borderId="0" applyFont="0" applyFill="0" applyBorder="0" applyAlignment="0" applyProtection="0"/>
    <xf numFmtId="166" fontId="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Border="0" applyProtection="0"/>
  </cellStyleXfs>
  <cellXfs count="458">
    <xf numFmtId="0" fontId="0" fillId="0" borderId="0" xfId="0"/>
    <xf numFmtId="0" fontId="3" fillId="0" borderId="0" xfId="2" applyFont="1" applyBorder="1" applyAlignment="1" applyProtection="1">
      <alignment horizontal="left" vertical="center"/>
      <protection locked="0"/>
    </xf>
    <xf numFmtId="0" fontId="2" fillId="2" borderId="0" xfId="2" applyFill="1" applyBorder="1" applyProtection="1"/>
    <xf numFmtId="0" fontId="2" fillId="2" borderId="0" xfId="2" applyFill="1" applyBorder="1"/>
    <xf numFmtId="0" fontId="2" fillId="0" borderId="0" xfId="2" applyBorder="1"/>
    <xf numFmtId="0" fontId="2" fillId="0" borderId="0" xfId="2"/>
    <xf numFmtId="0" fontId="2" fillId="0" borderId="0" xfId="2" applyFont="1"/>
    <xf numFmtId="0" fontId="2" fillId="2" borderId="0" xfId="2" applyFill="1" applyProtection="1"/>
    <xf numFmtId="0" fontId="5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 wrapText="1"/>
    </xf>
    <xf numFmtId="0" fontId="9" fillId="5" borderId="4" xfId="2" applyFont="1" applyFill="1" applyBorder="1" applyAlignment="1" applyProtection="1">
      <alignment horizontal="center" vertical="center"/>
    </xf>
    <xf numFmtId="0" fontId="10" fillId="5" borderId="5" xfId="2" applyFont="1" applyFill="1" applyBorder="1" applyAlignment="1" applyProtection="1">
      <alignment horizontal="center" vertical="center" wrapText="1"/>
    </xf>
    <xf numFmtId="0" fontId="11" fillId="5" borderId="4" xfId="2" applyFont="1" applyFill="1" applyBorder="1" applyAlignment="1" applyProtection="1">
      <alignment horizontal="center" vertical="center"/>
    </xf>
    <xf numFmtId="0" fontId="9" fillId="6" borderId="0" xfId="2" applyFont="1" applyFill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5" borderId="0" xfId="2" applyFont="1" applyFill="1" applyBorder="1" applyAlignment="1" applyProtection="1">
      <alignment horizontal="center" vertical="center" wrapText="1"/>
    </xf>
    <xf numFmtId="0" fontId="9" fillId="5" borderId="0" xfId="2" applyFont="1" applyFill="1" applyAlignment="1" applyProtection="1">
      <alignment horizontal="center" vertical="center" wrapText="1"/>
    </xf>
    <xf numFmtId="0" fontId="5" fillId="7" borderId="3" xfId="2" applyFont="1" applyFill="1" applyBorder="1" applyAlignment="1" applyProtection="1">
      <alignment horizontal="left" vertical="center"/>
    </xf>
    <xf numFmtId="43" fontId="4" fillId="8" borderId="3" xfId="1" applyFont="1" applyFill="1" applyBorder="1" applyAlignment="1" applyProtection="1">
      <alignment horizontal="center" vertical="center" wrapText="1"/>
    </xf>
    <xf numFmtId="43" fontId="12" fillId="8" borderId="3" xfId="1" applyFont="1" applyFill="1" applyBorder="1" applyAlignment="1" applyProtection="1">
      <alignment horizontal="center" vertical="center" wrapText="1"/>
    </xf>
    <xf numFmtId="0" fontId="2" fillId="9" borderId="0" xfId="2" applyFill="1" applyBorder="1" applyProtection="1"/>
    <xf numFmtId="0" fontId="2" fillId="9" borderId="0" xfId="2" applyFill="1" applyProtection="1"/>
    <xf numFmtId="0" fontId="2" fillId="9" borderId="0" xfId="2" applyFont="1" applyFill="1" applyProtection="1"/>
    <xf numFmtId="0" fontId="5" fillId="10" borderId="3" xfId="2" applyFont="1" applyFill="1" applyBorder="1" applyAlignment="1" applyProtection="1">
      <alignment horizontal="left" vertical="center"/>
    </xf>
    <xf numFmtId="43" fontId="4" fillId="11" borderId="3" xfId="1" applyFont="1" applyFill="1" applyBorder="1" applyAlignment="1" applyProtection="1">
      <alignment horizontal="center" vertical="center" wrapText="1"/>
    </xf>
    <xf numFmtId="43" fontId="12" fillId="11" borderId="3" xfId="1" applyFont="1" applyFill="1" applyBorder="1" applyAlignment="1" applyProtection="1">
      <alignment horizontal="center" vertical="center" wrapText="1"/>
    </xf>
    <xf numFmtId="0" fontId="2" fillId="12" borderId="0" xfId="2" applyFill="1" applyBorder="1" applyProtection="1"/>
    <xf numFmtId="0" fontId="2" fillId="12" borderId="0" xfId="2" applyFill="1" applyProtection="1"/>
    <xf numFmtId="0" fontId="2" fillId="12" borderId="0" xfId="2" applyFont="1" applyFill="1" applyProtection="1"/>
    <xf numFmtId="0" fontId="5" fillId="13" borderId="3" xfId="2" applyFont="1" applyFill="1" applyBorder="1" applyAlignment="1" applyProtection="1">
      <alignment horizontal="left" vertical="center"/>
    </xf>
    <xf numFmtId="43" fontId="4" fillId="13" borderId="3" xfId="1" applyFont="1" applyFill="1" applyBorder="1" applyAlignment="1" applyProtection="1">
      <alignment horizontal="center" vertical="center" wrapText="1"/>
    </xf>
    <xf numFmtId="43" fontId="4" fillId="14" borderId="3" xfId="1" applyFont="1" applyFill="1" applyBorder="1" applyAlignment="1" applyProtection="1">
      <alignment horizontal="center" vertical="center" wrapText="1"/>
    </xf>
    <xf numFmtId="43" fontId="12" fillId="14" borderId="3" xfId="1" applyFont="1" applyFill="1" applyBorder="1" applyAlignment="1" applyProtection="1">
      <alignment horizontal="center" vertical="center" wrapText="1"/>
    </xf>
    <xf numFmtId="0" fontId="2" fillId="15" borderId="0" xfId="2" applyFill="1" applyBorder="1" applyProtection="1"/>
    <xf numFmtId="0" fontId="2" fillId="15" borderId="0" xfId="2" applyFill="1" applyProtection="1"/>
    <xf numFmtId="0" fontId="2" fillId="15" borderId="0" xfId="2" applyFont="1" applyFill="1" applyProtection="1"/>
    <xf numFmtId="0" fontId="5" fillId="16" borderId="3" xfId="2" applyFont="1" applyFill="1" applyBorder="1" applyAlignment="1" applyProtection="1">
      <alignment horizontal="left" vertical="center"/>
    </xf>
    <xf numFmtId="43" fontId="4" fillId="17" borderId="3" xfId="1" applyFont="1" applyFill="1" applyBorder="1" applyAlignment="1" applyProtection="1">
      <alignment horizontal="center" vertical="center" wrapText="1"/>
    </xf>
    <xf numFmtId="0" fontId="2" fillId="0" borderId="0" xfId="2" applyBorder="1" applyProtection="1"/>
    <xf numFmtId="0" fontId="2" fillId="0" borderId="0" xfId="2" applyProtection="1"/>
    <xf numFmtId="0" fontId="2" fillId="0" borderId="0" xfId="2" applyFont="1" applyProtection="1"/>
    <xf numFmtId="0" fontId="5" fillId="17" borderId="3" xfId="2" applyFont="1" applyFill="1" applyBorder="1" applyAlignment="1" applyProtection="1">
      <alignment horizontal="left" vertical="center"/>
    </xf>
    <xf numFmtId="164" fontId="4" fillId="14" borderId="3" xfId="1" applyNumberFormat="1" applyFont="1" applyFill="1" applyBorder="1" applyAlignment="1" applyProtection="1">
      <alignment horizontal="center" vertical="center" wrapText="1"/>
    </xf>
    <xf numFmtId="0" fontId="13" fillId="18" borderId="6" xfId="2" applyFont="1" applyFill="1" applyBorder="1" applyAlignment="1" applyProtection="1">
      <alignment vertical="center" wrapText="1"/>
    </xf>
    <xf numFmtId="0" fontId="8" fillId="9" borderId="0" xfId="2" applyFont="1" applyFill="1" applyBorder="1" applyAlignment="1" applyProtection="1">
      <alignment horizontal="center" vertical="center" wrapText="1"/>
    </xf>
    <xf numFmtId="0" fontId="8" fillId="9" borderId="0" xfId="2" applyFont="1" applyFill="1" applyAlignment="1" applyProtection="1">
      <alignment horizontal="center" vertical="center" wrapText="1"/>
    </xf>
    <xf numFmtId="0" fontId="8" fillId="12" borderId="0" xfId="2" applyFont="1" applyFill="1" applyBorder="1" applyAlignment="1" applyProtection="1">
      <alignment horizontal="center" vertical="center" wrapText="1"/>
    </xf>
    <xf numFmtId="0" fontId="8" fillId="12" borderId="0" xfId="2" applyFont="1" applyFill="1" applyAlignment="1" applyProtection="1">
      <alignment horizontal="center" vertical="center" wrapText="1"/>
    </xf>
    <xf numFmtId="0" fontId="5" fillId="14" borderId="3" xfId="2" applyFont="1" applyFill="1" applyBorder="1" applyAlignment="1" applyProtection="1">
      <alignment horizontal="left" vertical="center"/>
    </xf>
    <xf numFmtId="0" fontId="7" fillId="12" borderId="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14" fillId="19" borderId="3" xfId="0" applyFont="1" applyFill="1" applyBorder="1" applyAlignment="1" applyProtection="1">
      <alignment horizontal="left" vertical="center" wrapText="1"/>
    </xf>
    <xf numFmtId="0" fontId="15" fillId="19" borderId="3" xfId="0" applyFont="1" applyFill="1" applyBorder="1" applyAlignment="1" applyProtection="1">
      <alignment horizontal="center" vertical="center" wrapText="1"/>
    </xf>
    <xf numFmtId="43" fontId="4" fillId="19" borderId="7" xfId="1" applyFont="1" applyFill="1" applyBorder="1" applyAlignment="1" applyProtection="1">
      <alignment horizontal="center" vertical="center"/>
    </xf>
    <xf numFmtId="43" fontId="15" fillId="19" borderId="7" xfId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4" fillId="2" borderId="3" xfId="0" applyFont="1" applyFill="1" applyBorder="1" applyAlignment="1" applyProtection="1">
      <alignment horizontal="left" vertical="center" wrapText="1"/>
    </xf>
    <xf numFmtId="0" fontId="4" fillId="20" borderId="3" xfId="2" applyFont="1" applyFill="1" applyBorder="1" applyAlignment="1" applyProtection="1">
      <alignment horizontal="center" vertical="center" wrapText="1"/>
    </xf>
    <xf numFmtId="43" fontId="4" fillId="20" borderId="7" xfId="1" applyFont="1" applyFill="1" applyBorder="1" applyAlignment="1" applyProtection="1">
      <alignment horizontal="center" vertical="center" wrapText="1"/>
    </xf>
    <xf numFmtId="43" fontId="16" fillId="20" borderId="7" xfId="1" applyFont="1" applyFill="1" applyBorder="1" applyAlignment="1" applyProtection="1">
      <alignment horizontal="center" vertical="center" wrapText="1"/>
    </xf>
    <xf numFmtId="43" fontId="17" fillId="20" borderId="7" xfId="1" applyFont="1" applyFill="1" applyBorder="1" applyAlignment="1" applyProtection="1">
      <alignment horizontal="center" vertical="center" wrapText="1"/>
    </xf>
    <xf numFmtId="0" fontId="2" fillId="21" borderId="0" xfId="2" applyFill="1" applyBorder="1" applyProtection="1"/>
    <xf numFmtId="0" fontId="2" fillId="21" borderId="0" xfId="2" applyFill="1" applyProtection="1"/>
    <xf numFmtId="0" fontId="2" fillId="21" borderId="0" xfId="2" applyFont="1" applyFill="1" applyProtection="1"/>
    <xf numFmtId="0" fontId="18" fillId="22" borderId="3" xfId="0" applyFont="1" applyFill="1" applyBorder="1" applyAlignment="1" applyProtection="1">
      <alignment horizontal="left" wrapText="1"/>
    </xf>
    <xf numFmtId="0" fontId="15" fillId="22" borderId="3" xfId="0" applyFont="1" applyFill="1" applyBorder="1" applyAlignment="1" applyProtection="1">
      <alignment horizontal="center" vertical="center" wrapText="1"/>
    </xf>
    <xf numFmtId="43" fontId="4" fillId="22" borderId="7" xfId="1" applyFont="1" applyFill="1" applyBorder="1" applyAlignment="1" applyProtection="1">
      <alignment horizontal="center" vertical="center" wrapText="1"/>
    </xf>
    <xf numFmtId="43" fontId="15" fillId="22" borderId="7" xfId="1" applyFont="1" applyFill="1" applyBorder="1" applyAlignment="1" applyProtection="1">
      <alignment horizontal="center" vertical="center" wrapText="1"/>
    </xf>
    <xf numFmtId="0" fontId="7" fillId="22" borderId="0" xfId="0" applyFont="1" applyFill="1" applyBorder="1" applyAlignment="1" applyProtection="1">
      <alignment wrapText="1"/>
    </xf>
    <xf numFmtId="0" fontId="7" fillId="22" borderId="0" xfId="0" applyFont="1" applyFill="1" applyAlignment="1" applyProtection="1">
      <alignment wrapText="1"/>
    </xf>
    <xf numFmtId="0" fontId="18" fillId="19" borderId="3" xfId="0" applyFont="1" applyFill="1" applyBorder="1" applyAlignment="1" applyProtection="1">
      <alignment horizontal="left" wrapText="1"/>
    </xf>
    <xf numFmtId="43" fontId="4" fillId="19" borderId="7" xfId="1" applyFont="1" applyFill="1" applyBorder="1" applyAlignment="1" applyProtection="1">
      <alignment horizontal="center" vertical="center" wrapText="1"/>
    </xf>
    <xf numFmtId="43" fontId="15" fillId="19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15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4" fillId="19" borderId="7" xfId="0" applyFont="1" applyFill="1" applyBorder="1" applyAlignment="1" applyProtection="1">
      <alignment horizontal="left" vertical="center" wrapText="1"/>
    </xf>
    <xf numFmtId="43" fontId="4" fillId="23" borderId="7" xfId="1" applyFont="1" applyFill="1" applyBorder="1" applyAlignment="1" applyProtection="1">
      <alignment horizontal="center" vertical="center" wrapText="1"/>
    </xf>
    <xf numFmtId="43" fontId="12" fillId="23" borderId="7" xfId="1" applyFont="1" applyFill="1" applyBorder="1" applyAlignment="1" applyProtection="1">
      <alignment horizontal="center" vertical="center" wrapText="1"/>
    </xf>
    <xf numFmtId="0" fontId="7" fillId="19" borderId="0" xfId="0" applyFont="1" applyFill="1" applyBorder="1" applyAlignment="1" applyProtection="1">
      <alignment wrapText="1"/>
    </xf>
    <xf numFmtId="0" fontId="7" fillId="19" borderId="0" xfId="0" applyFont="1" applyFill="1" applyAlignment="1" applyProtection="1">
      <alignment wrapText="1"/>
    </xf>
    <xf numFmtId="0" fontId="5" fillId="24" borderId="7" xfId="0" applyFont="1" applyFill="1" applyBorder="1" applyAlignment="1" applyProtection="1">
      <alignment horizontal="left" vertical="center" wrapText="1"/>
    </xf>
    <xf numFmtId="0" fontId="5" fillId="19" borderId="7" xfId="0" applyFont="1" applyFill="1" applyBorder="1" applyAlignment="1" applyProtection="1">
      <alignment horizontal="left" vertical="center" wrapText="1"/>
    </xf>
    <xf numFmtId="0" fontId="7" fillId="19" borderId="0" xfId="0" applyFont="1" applyFill="1" applyBorder="1" applyProtection="1"/>
    <xf numFmtId="0" fontId="7" fillId="19" borderId="0" xfId="0" applyFont="1" applyFill="1" applyProtection="1"/>
    <xf numFmtId="0" fontId="8" fillId="0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19" fillId="0" borderId="0" xfId="0" applyFont="1" applyBorder="1" applyProtection="1"/>
    <xf numFmtId="0" fontId="19" fillId="0" borderId="0" xfId="0" applyFont="1" applyProtection="1"/>
    <xf numFmtId="0" fontId="8" fillId="0" borderId="7" xfId="0" applyFont="1" applyFill="1" applyBorder="1" applyAlignment="1" applyProtection="1">
      <alignment vertical="center" wrapText="1"/>
    </xf>
    <xf numFmtId="0" fontId="19" fillId="0" borderId="0" xfId="0" applyFont="1" applyFill="1" applyBorder="1" applyProtection="1"/>
    <xf numFmtId="0" fontId="19" fillId="0" borderId="0" xfId="0" applyFont="1" applyFill="1" applyProtection="1"/>
    <xf numFmtId="0" fontId="8" fillId="0" borderId="3" xfId="0" applyFont="1" applyFill="1" applyBorder="1" applyAlignment="1" applyProtection="1">
      <alignment vertical="center" wrapText="1"/>
    </xf>
    <xf numFmtId="0" fontId="8" fillId="24" borderId="7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20" fillId="2" borderId="3" xfId="0" applyFont="1" applyFill="1" applyBorder="1" applyAlignment="1" applyProtection="1">
      <alignment horizontal="left" vertical="center" wrapText="1"/>
    </xf>
    <xf numFmtId="0" fontId="5" fillId="25" borderId="7" xfId="0" applyFont="1" applyFill="1" applyBorder="1" applyAlignment="1" applyProtection="1">
      <alignment horizontal="left" vertical="center" wrapText="1"/>
    </xf>
    <xf numFmtId="0" fontId="15" fillId="25" borderId="3" xfId="0" applyFont="1" applyFill="1" applyBorder="1" applyAlignment="1" applyProtection="1">
      <alignment horizontal="center" vertical="center" wrapText="1"/>
    </xf>
    <xf numFmtId="43" fontId="4" fillId="26" borderId="7" xfId="1" applyFont="1" applyFill="1" applyBorder="1" applyAlignment="1" applyProtection="1">
      <alignment horizontal="center" vertical="center" wrapText="1"/>
    </xf>
    <xf numFmtId="43" fontId="16" fillId="26" borderId="7" xfId="1" applyFont="1" applyFill="1" applyBorder="1" applyAlignment="1" applyProtection="1">
      <alignment horizontal="center" vertical="center" wrapText="1"/>
    </xf>
    <xf numFmtId="43" fontId="12" fillId="26" borderId="7" xfId="1" applyFont="1" applyFill="1" applyBorder="1" applyAlignment="1" applyProtection="1">
      <alignment horizontal="center" vertical="center" wrapText="1"/>
    </xf>
    <xf numFmtId="0" fontId="7" fillId="25" borderId="0" xfId="0" applyFont="1" applyFill="1" applyBorder="1" applyProtection="1"/>
    <xf numFmtId="0" fontId="7" fillId="25" borderId="0" xfId="0" applyFont="1" applyFill="1" applyProtection="1"/>
    <xf numFmtId="43" fontId="16" fillId="23" borderId="7" xfId="1" applyFont="1" applyFill="1" applyBorder="1" applyAlignment="1" applyProtection="1">
      <alignment horizontal="center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5" fillId="27" borderId="8" xfId="2" applyFont="1" applyFill="1" applyBorder="1" applyAlignment="1" applyProtection="1">
      <alignment horizontal="left" vertical="center" wrapText="1"/>
    </xf>
    <xf numFmtId="0" fontId="4" fillId="27" borderId="3" xfId="2" applyFont="1" applyFill="1" applyBorder="1" applyAlignment="1" applyProtection="1">
      <alignment horizontal="center" vertical="center" wrapText="1"/>
    </xf>
    <xf numFmtId="43" fontId="4" fillId="27" borderId="7" xfId="1" applyFont="1" applyFill="1" applyBorder="1" applyAlignment="1" applyProtection="1">
      <alignment horizontal="center" vertical="center" wrapText="1"/>
    </xf>
    <xf numFmtId="43" fontId="12" fillId="27" borderId="7" xfId="1" applyFont="1" applyFill="1" applyBorder="1" applyAlignment="1" applyProtection="1">
      <alignment horizontal="center" vertical="center" wrapText="1"/>
    </xf>
    <xf numFmtId="0" fontId="21" fillId="2" borderId="0" xfId="2" applyFont="1" applyFill="1" applyBorder="1" applyProtection="1"/>
    <xf numFmtId="0" fontId="21" fillId="28" borderId="0" xfId="2" applyFont="1" applyFill="1" applyBorder="1" applyProtection="1"/>
    <xf numFmtId="0" fontId="21" fillId="28" borderId="0" xfId="2" applyFont="1" applyFill="1" applyProtection="1"/>
    <xf numFmtId="0" fontId="8" fillId="22" borderId="9" xfId="0" applyFont="1" applyFill="1" applyBorder="1" applyAlignment="1" applyProtection="1">
      <alignment horizontal="left" vertical="center" wrapText="1"/>
    </xf>
    <xf numFmtId="43" fontId="4" fillId="29" borderId="7" xfId="1" applyFont="1" applyFill="1" applyBorder="1" applyAlignment="1" applyProtection="1">
      <alignment horizontal="center" vertical="center" wrapText="1"/>
    </xf>
    <xf numFmtId="43" fontId="16" fillId="29" borderId="7" xfId="1" applyFont="1" applyFill="1" applyBorder="1" applyAlignment="1" applyProtection="1">
      <alignment horizontal="center" vertical="center" wrapText="1"/>
    </xf>
    <xf numFmtId="43" fontId="17" fillId="29" borderId="7" xfId="1" applyFont="1" applyFill="1" applyBorder="1" applyAlignment="1" applyProtection="1">
      <alignment horizontal="center" vertical="center" wrapText="1"/>
    </xf>
    <xf numFmtId="0" fontId="8" fillId="24" borderId="9" xfId="0" applyFont="1" applyFill="1" applyBorder="1" applyAlignment="1" applyProtection="1">
      <alignment horizontal="left" vertical="center" wrapText="1"/>
    </xf>
    <xf numFmtId="2" fontId="15" fillId="22" borderId="3" xfId="0" applyNumberFormat="1" applyFont="1" applyFill="1" applyBorder="1" applyAlignment="1" applyProtection="1">
      <alignment horizontal="center" vertical="center" wrapText="1"/>
    </xf>
    <xf numFmtId="43" fontId="12" fillId="29" borderId="7" xfId="1" applyFont="1" applyFill="1" applyBorder="1" applyAlignment="1" applyProtection="1">
      <alignment horizontal="center" vertical="center" wrapText="1"/>
    </xf>
    <xf numFmtId="0" fontId="5" fillId="30" borderId="9" xfId="2" applyFont="1" applyFill="1" applyBorder="1" applyAlignment="1" applyProtection="1">
      <alignment horizontal="center" vertical="top" wrapText="1"/>
    </xf>
    <xf numFmtId="2" fontId="15" fillId="31" borderId="3" xfId="0" applyNumberFormat="1" applyFont="1" applyFill="1" applyBorder="1" applyAlignment="1" applyProtection="1">
      <alignment horizontal="center" vertical="center" wrapText="1"/>
    </xf>
    <xf numFmtId="43" fontId="4" fillId="32" borderId="7" xfId="1" applyFont="1" applyFill="1" applyBorder="1" applyAlignment="1" applyProtection="1">
      <alignment horizontal="center" vertical="center" wrapText="1"/>
    </xf>
    <xf numFmtId="43" fontId="16" fillId="32" borderId="7" xfId="1" applyFont="1" applyFill="1" applyBorder="1" applyAlignment="1" applyProtection="1">
      <alignment horizontal="center" vertical="center" wrapText="1"/>
    </xf>
    <xf numFmtId="43" fontId="15" fillId="31" borderId="7" xfId="1" applyFont="1" applyFill="1" applyBorder="1" applyAlignment="1" applyProtection="1">
      <alignment horizontal="center" vertical="center"/>
    </xf>
    <xf numFmtId="43" fontId="12" fillId="20" borderId="7" xfId="1" applyFont="1" applyFill="1" applyBorder="1" applyAlignment="1" applyProtection="1">
      <alignment horizontal="center" vertical="center" wrapText="1"/>
    </xf>
    <xf numFmtId="49" fontId="15" fillId="22" borderId="3" xfId="0" applyNumberFormat="1" applyFont="1" applyFill="1" applyBorder="1" applyAlignment="1" applyProtection="1">
      <alignment horizontal="center" vertical="center" wrapText="1"/>
    </xf>
    <xf numFmtId="0" fontId="5" fillId="33" borderId="9" xfId="2" applyFont="1" applyFill="1" applyBorder="1" applyAlignment="1" applyProtection="1">
      <alignment horizontal="center" vertical="top" wrapText="1"/>
    </xf>
    <xf numFmtId="49" fontId="15" fillId="31" borderId="3" xfId="0" applyNumberFormat="1" applyFont="1" applyFill="1" applyBorder="1" applyAlignment="1" applyProtection="1">
      <alignment horizontal="center" vertical="center" wrapText="1"/>
    </xf>
    <xf numFmtId="0" fontId="5" fillId="28" borderId="9" xfId="0" applyFont="1" applyFill="1" applyBorder="1" applyAlignment="1" applyProtection="1">
      <alignment horizontal="left" vertical="center" wrapText="1"/>
    </xf>
    <xf numFmtId="0" fontId="15" fillId="28" borderId="3" xfId="0" applyFont="1" applyFill="1" applyBorder="1" applyAlignment="1" applyProtection="1">
      <alignment horizontal="center" vertical="center" wrapText="1"/>
    </xf>
    <xf numFmtId="43" fontId="4" fillId="28" borderId="7" xfId="1" applyFont="1" applyFill="1" applyBorder="1" applyAlignment="1" applyProtection="1">
      <alignment horizontal="center" vertical="center"/>
    </xf>
    <xf numFmtId="43" fontId="16" fillId="27" borderId="7" xfId="1" applyFont="1" applyFill="1" applyBorder="1" applyAlignment="1" applyProtection="1">
      <alignment horizontal="center" vertical="center" wrapText="1"/>
    </xf>
    <xf numFmtId="43" fontId="15" fillId="28" borderId="7" xfId="1" applyFont="1" applyFill="1" applyBorder="1" applyAlignment="1" applyProtection="1">
      <alignment horizontal="center" vertical="center"/>
    </xf>
    <xf numFmtId="0" fontId="7" fillId="28" borderId="0" xfId="0" applyFont="1" applyFill="1" applyBorder="1" applyProtection="1"/>
    <xf numFmtId="0" fontId="7" fillId="28" borderId="0" xfId="0" applyFont="1" applyFill="1" applyProtection="1"/>
    <xf numFmtId="0" fontId="5" fillId="34" borderId="9" xfId="0" applyFont="1" applyFill="1" applyBorder="1" applyAlignment="1" applyProtection="1">
      <alignment horizontal="left" vertical="center" wrapText="1"/>
    </xf>
    <xf numFmtId="0" fontId="15" fillId="34" borderId="3" xfId="0" applyFont="1" applyFill="1" applyBorder="1" applyAlignment="1" applyProtection="1">
      <alignment horizontal="center" vertical="center" wrapText="1"/>
    </xf>
    <xf numFmtId="43" fontId="4" fillId="34" borderId="7" xfId="1" applyFont="1" applyFill="1" applyBorder="1" applyAlignment="1" applyProtection="1">
      <alignment horizontal="center" vertical="center"/>
    </xf>
    <xf numFmtId="43" fontId="4" fillId="35" borderId="7" xfId="1" applyFont="1" applyFill="1" applyBorder="1" applyAlignment="1" applyProtection="1">
      <alignment horizontal="center" vertical="center" wrapText="1"/>
    </xf>
    <xf numFmtId="43" fontId="15" fillId="34" borderId="7" xfId="1" applyFont="1" applyFill="1" applyBorder="1" applyAlignment="1" applyProtection="1">
      <alignment horizontal="center" vertical="center"/>
    </xf>
    <xf numFmtId="0" fontId="5" fillId="22" borderId="9" xfId="0" applyFont="1" applyFill="1" applyBorder="1" applyAlignment="1" applyProtection="1">
      <alignment horizontal="left" vertical="center" wrapText="1"/>
    </xf>
    <xf numFmtId="43" fontId="4" fillId="22" borderId="7" xfId="1" applyFont="1" applyFill="1" applyBorder="1" applyAlignment="1" applyProtection="1">
      <alignment horizontal="center" vertical="center"/>
    </xf>
    <xf numFmtId="43" fontId="15" fillId="22" borderId="7" xfId="1" applyFont="1" applyFill="1" applyBorder="1" applyAlignment="1" applyProtection="1">
      <alignment horizontal="center" vertical="center"/>
    </xf>
    <xf numFmtId="43" fontId="4" fillId="2" borderId="7" xfId="1" applyFont="1" applyFill="1" applyBorder="1" applyAlignment="1" applyProtection="1">
      <alignment horizontal="center" vertical="center"/>
    </xf>
    <xf numFmtId="43" fontId="16" fillId="2" borderId="7" xfId="1" applyFont="1" applyFill="1" applyBorder="1" applyAlignment="1" applyProtection="1">
      <alignment horizontal="center" vertical="center"/>
    </xf>
    <xf numFmtId="43" fontId="22" fillId="2" borderId="7" xfId="1" applyFont="1" applyFill="1" applyBorder="1" applyAlignment="1" applyProtection="1">
      <alignment horizontal="center" vertical="center"/>
    </xf>
    <xf numFmtId="0" fontId="5" fillId="36" borderId="9" xfId="2" applyFont="1" applyFill="1" applyBorder="1" applyAlignment="1" applyProtection="1">
      <alignment horizontal="center" vertical="center" wrapText="1"/>
    </xf>
    <xf numFmtId="49" fontId="4" fillId="36" borderId="10" xfId="2" applyNumberFormat="1" applyFont="1" applyFill="1" applyBorder="1" applyAlignment="1" applyProtection="1">
      <alignment horizontal="center" vertical="center" wrapText="1"/>
    </xf>
    <xf numFmtId="43" fontId="4" fillId="37" borderId="3" xfId="1" applyFont="1" applyFill="1" applyBorder="1" applyAlignment="1" applyProtection="1">
      <alignment horizontal="center" vertical="center" wrapText="1"/>
    </xf>
    <xf numFmtId="0" fontId="21" fillId="31" borderId="0" xfId="2" applyFont="1" applyFill="1" applyBorder="1" applyProtection="1"/>
    <xf numFmtId="0" fontId="21" fillId="31" borderId="0" xfId="2" applyFont="1" applyFill="1" applyProtection="1"/>
    <xf numFmtId="0" fontId="5" fillId="38" borderId="9" xfId="2" applyFont="1" applyFill="1" applyBorder="1" applyAlignment="1" applyProtection="1">
      <alignment horizontal="left" vertical="center" wrapText="1"/>
    </xf>
    <xf numFmtId="49" fontId="23" fillId="38" borderId="10" xfId="2" applyNumberFormat="1" applyFont="1" applyFill="1" applyBorder="1" applyAlignment="1" applyProtection="1">
      <alignment horizontal="center" vertical="center" wrapText="1"/>
    </xf>
    <xf numFmtId="43" fontId="23" fillId="39" borderId="3" xfId="1" applyFont="1" applyFill="1" applyBorder="1" applyAlignment="1" applyProtection="1">
      <alignment horizontal="center" vertical="center" wrapText="1"/>
    </xf>
    <xf numFmtId="0" fontId="5" fillId="6" borderId="9" xfId="2" applyFont="1" applyFill="1" applyBorder="1" applyAlignment="1" applyProtection="1">
      <alignment horizontal="left" wrapText="1"/>
    </xf>
    <xf numFmtId="49" fontId="4" fillId="40" borderId="10" xfId="2" applyNumberFormat="1" applyFont="1" applyFill="1" applyBorder="1" applyAlignment="1" applyProtection="1">
      <alignment horizontal="center" vertical="center" wrapText="1"/>
    </xf>
    <xf numFmtId="43" fontId="23" fillId="41" borderId="3" xfId="1" applyFont="1" applyFill="1" applyBorder="1" applyAlignment="1" applyProtection="1">
      <alignment horizontal="center" vertical="center" wrapText="1"/>
    </xf>
    <xf numFmtId="43" fontId="24" fillId="2" borderId="3" xfId="1" applyFont="1" applyFill="1" applyBorder="1" applyProtection="1"/>
    <xf numFmtId="43" fontId="25" fillId="2" borderId="3" xfId="1" applyFont="1" applyFill="1" applyBorder="1" applyProtection="1"/>
    <xf numFmtId="0" fontId="2" fillId="25" borderId="0" xfId="2" applyFill="1" applyBorder="1" applyProtection="1"/>
    <xf numFmtId="0" fontId="2" fillId="25" borderId="0" xfId="2" applyFill="1" applyProtection="1"/>
    <xf numFmtId="0" fontId="2" fillId="25" borderId="0" xfId="2" applyFont="1" applyFill="1" applyProtection="1"/>
    <xf numFmtId="49" fontId="4" fillId="38" borderId="10" xfId="2" applyNumberFormat="1" applyFont="1" applyFill="1" applyBorder="1" applyAlignment="1" applyProtection="1">
      <alignment horizontal="center" vertical="center" wrapText="1"/>
    </xf>
    <xf numFmtId="0" fontId="21" fillId="25" borderId="0" xfId="2" applyFont="1" applyFill="1" applyBorder="1" applyProtection="1"/>
    <xf numFmtId="0" fontId="21" fillId="25" borderId="0" xfId="2" applyFont="1" applyFill="1" applyProtection="1"/>
    <xf numFmtId="43" fontId="4" fillId="41" borderId="11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Protection="1"/>
    <xf numFmtId="0" fontId="2" fillId="2" borderId="0" xfId="2" applyFont="1" applyFill="1" applyProtection="1"/>
    <xf numFmtId="1" fontId="4" fillId="2" borderId="7" xfId="2" applyNumberFormat="1" applyFont="1" applyFill="1" applyBorder="1" applyAlignment="1" applyProtection="1">
      <alignment horizontal="center" wrapText="1"/>
    </xf>
    <xf numFmtId="43" fontId="4" fillId="2" borderId="12" xfId="1" applyFont="1" applyFill="1" applyBorder="1" applyAlignment="1" applyProtection="1">
      <alignment horizontal="center" vertical="center"/>
      <protection locked="0"/>
    </xf>
    <xf numFmtId="43" fontId="16" fillId="2" borderId="3" xfId="1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5" fillId="42" borderId="9" xfId="2" applyFont="1" applyFill="1" applyBorder="1" applyAlignment="1" applyProtection="1">
      <alignment horizontal="left" wrapText="1"/>
    </xf>
    <xf numFmtId="1" fontId="4" fillId="19" borderId="7" xfId="2" applyNumberFormat="1" applyFont="1" applyFill="1" applyBorder="1" applyAlignment="1" applyProtection="1">
      <alignment horizontal="center" wrapText="1"/>
    </xf>
    <xf numFmtId="43" fontId="4" fillId="19" borderId="3" xfId="1" applyFont="1" applyFill="1" applyBorder="1" applyAlignment="1" applyProtection="1">
      <alignment horizontal="center" vertical="center"/>
      <protection locked="0"/>
    </xf>
    <xf numFmtId="43" fontId="4" fillId="6" borderId="3" xfId="1" applyFont="1" applyFill="1" applyBorder="1" applyAlignment="1" applyProtection="1">
      <alignment horizontal="center" vertical="center"/>
      <protection locked="0"/>
    </xf>
    <xf numFmtId="0" fontId="5" fillId="25" borderId="0" xfId="2" applyFont="1" applyFill="1" applyBorder="1" applyAlignment="1">
      <alignment wrapText="1"/>
    </xf>
    <xf numFmtId="0" fontId="5" fillId="25" borderId="0" xfId="2" applyFont="1" applyFill="1" applyAlignment="1">
      <alignment wrapText="1"/>
    </xf>
    <xf numFmtId="43" fontId="4" fillId="42" borderId="3" xfId="1" applyFont="1" applyFill="1" applyBorder="1" applyAlignment="1" applyProtection="1">
      <alignment horizontal="center" vertical="center"/>
      <protection locked="0"/>
    </xf>
    <xf numFmtId="1" fontId="4" fillId="6" borderId="7" xfId="2" applyNumberFormat="1" applyFont="1" applyFill="1" applyBorder="1" applyAlignment="1" applyProtection="1">
      <alignment horizontal="center" wrapText="1"/>
    </xf>
    <xf numFmtId="43" fontId="26" fillId="2" borderId="3" xfId="1" applyFont="1" applyFill="1" applyBorder="1" applyProtection="1"/>
    <xf numFmtId="43" fontId="27" fillId="2" borderId="3" xfId="1" applyFont="1" applyFill="1" applyBorder="1" applyProtection="1"/>
    <xf numFmtId="0" fontId="2" fillId="25" borderId="0" xfId="2" applyFill="1" applyBorder="1"/>
    <xf numFmtId="0" fontId="2" fillId="25" borderId="0" xfId="2" applyFill="1"/>
    <xf numFmtId="0" fontId="2" fillId="25" borderId="0" xfId="2" applyFont="1" applyFill="1"/>
    <xf numFmtId="0" fontId="5" fillId="23" borderId="9" xfId="2" applyFont="1" applyFill="1" applyBorder="1" applyAlignment="1" applyProtection="1">
      <alignment horizontal="left" wrapText="1"/>
    </xf>
    <xf numFmtId="165" fontId="4" fillId="23" borderId="7" xfId="2" applyNumberFormat="1" applyFont="1" applyFill="1" applyBorder="1" applyAlignment="1" applyProtection="1">
      <alignment horizontal="center" wrapText="1"/>
    </xf>
    <xf numFmtId="43" fontId="4" fillId="23" borderId="3" xfId="1" applyFont="1" applyFill="1" applyBorder="1" applyAlignment="1" applyProtection="1">
      <alignment horizontal="center" vertical="center"/>
    </xf>
    <xf numFmtId="0" fontId="13" fillId="43" borderId="9" xfId="2" applyFont="1" applyFill="1" applyBorder="1" applyAlignment="1" applyProtection="1">
      <alignment horizontal="left" wrapText="1"/>
    </xf>
    <xf numFmtId="165" fontId="23" fillId="43" borderId="7" xfId="2" applyNumberFormat="1" applyFont="1" applyFill="1" applyBorder="1" applyAlignment="1" applyProtection="1">
      <alignment horizontal="center" wrapText="1"/>
    </xf>
    <xf numFmtId="43" fontId="23" fillId="43" borderId="3" xfId="1" applyFont="1" applyFill="1" applyBorder="1" applyAlignment="1" applyProtection="1">
      <alignment horizontal="center" vertical="center"/>
    </xf>
    <xf numFmtId="43" fontId="4" fillId="43" borderId="7" xfId="1" applyFont="1" applyFill="1" applyBorder="1" applyAlignment="1" applyProtection="1">
      <alignment horizontal="center" vertical="center" wrapText="1"/>
    </xf>
    <xf numFmtId="0" fontId="28" fillId="4" borderId="0" xfId="2" applyFont="1" applyFill="1" applyBorder="1" applyProtection="1"/>
    <xf numFmtId="0" fontId="28" fillId="4" borderId="0" xfId="2" applyFont="1" applyFill="1" applyProtection="1"/>
    <xf numFmtId="0" fontId="8" fillId="6" borderId="9" xfId="2" applyFont="1" applyFill="1" applyBorder="1" applyAlignment="1" applyProtection="1">
      <alignment horizontal="left" vertical="top" wrapText="1"/>
    </xf>
    <xf numFmtId="1" fontId="4" fillId="0" borderId="7" xfId="2" applyNumberFormat="1" applyFont="1" applyBorder="1" applyAlignment="1" applyProtection="1">
      <alignment horizontal="center" vertical="center"/>
    </xf>
    <xf numFmtId="43" fontId="16" fillId="0" borderId="12" xfId="1" applyFont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8" fillId="6" borderId="9" xfId="2" applyFont="1" applyFill="1" applyBorder="1" applyAlignment="1" applyProtection="1">
      <alignment horizontal="left" wrapText="1"/>
    </xf>
    <xf numFmtId="0" fontId="2" fillId="2" borderId="0" xfId="2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0" xfId="2" applyProtection="1">
      <protection locked="0"/>
    </xf>
    <xf numFmtId="0" fontId="2" fillId="0" borderId="0" xfId="2" applyFont="1" applyProtection="1">
      <protection locked="0"/>
    </xf>
    <xf numFmtId="0" fontId="5" fillId="23" borderId="9" xfId="2" applyFont="1" applyFill="1" applyBorder="1" applyAlignment="1" applyProtection="1">
      <alignment horizontal="left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25" borderId="0" xfId="2" applyFont="1" applyFill="1" applyBorder="1" applyAlignment="1" applyProtection="1">
      <alignment vertical="center" wrapText="1"/>
    </xf>
    <xf numFmtId="0" fontId="5" fillId="25" borderId="0" xfId="2" applyFont="1" applyFill="1" applyAlignment="1" applyProtection="1">
      <alignment vertical="center" wrapText="1"/>
    </xf>
    <xf numFmtId="0" fontId="8" fillId="2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8" fillId="0" borderId="0" xfId="2" applyFont="1" applyAlignment="1">
      <alignment wrapText="1"/>
    </xf>
    <xf numFmtId="0" fontId="8" fillId="44" borderId="4" xfId="2" applyFont="1" applyFill="1" applyBorder="1" applyAlignment="1" applyProtection="1">
      <alignment vertical="center" wrapText="1"/>
    </xf>
    <xf numFmtId="0" fontId="8" fillId="2" borderId="4" xfId="2" applyFont="1" applyFill="1" applyBorder="1" applyAlignment="1" applyProtection="1">
      <alignment wrapText="1"/>
    </xf>
    <xf numFmtId="0" fontId="4" fillId="2" borderId="7" xfId="2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 applyProtection="1">
      <alignment vertical="top" wrapText="1"/>
    </xf>
    <xf numFmtId="0" fontId="8" fillId="2" borderId="4" xfId="2" applyFont="1" applyFill="1" applyBorder="1" applyAlignment="1" applyProtection="1">
      <alignment horizontal="left" vertical="top" wrapText="1"/>
    </xf>
    <xf numFmtId="43" fontId="16" fillId="5" borderId="12" xfId="1" applyFont="1" applyFill="1" applyBorder="1" applyAlignment="1" applyProtection="1">
      <alignment horizontal="center" vertical="center"/>
      <protection locked="0"/>
    </xf>
    <xf numFmtId="43" fontId="16" fillId="6" borderId="3" xfId="1" applyFont="1" applyFill="1" applyBorder="1" applyAlignment="1" applyProtection="1">
      <alignment wrapText="1"/>
    </xf>
    <xf numFmtId="0" fontId="8" fillId="6" borderId="0" xfId="2" applyFont="1" applyFill="1" applyBorder="1" applyAlignment="1" applyProtection="1">
      <alignment wrapText="1"/>
    </xf>
    <xf numFmtId="0" fontId="8" fillId="6" borderId="0" xfId="2" applyFont="1" applyFill="1" applyBorder="1" applyAlignment="1">
      <alignment wrapText="1"/>
    </xf>
    <xf numFmtId="0" fontId="8" fillId="5" borderId="0" xfId="2" applyFont="1" applyFill="1" applyBorder="1" applyAlignment="1">
      <alignment wrapText="1"/>
    </xf>
    <xf numFmtId="0" fontId="8" fillId="5" borderId="0" xfId="2" applyFont="1" applyFill="1" applyAlignment="1">
      <alignment wrapText="1"/>
    </xf>
    <xf numFmtId="0" fontId="8" fillId="45" borderId="4" xfId="2" applyFont="1" applyFill="1" applyBorder="1" applyAlignment="1" applyProtection="1">
      <alignment horizontal="left" vertical="center" wrapText="1"/>
    </xf>
    <xf numFmtId="0" fontId="4" fillId="45" borderId="7" xfId="2" applyFont="1" applyFill="1" applyBorder="1" applyAlignment="1" applyProtection="1">
      <alignment horizontal="center" vertical="center" wrapText="1"/>
    </xf>
    <xf numFmtId="1" fontId="4" fillId="45" borderId="7" xfId="2" applyNumberFormat="1" applyFont="1" applyFill="1" applyBorder="1" applyAlignment="1" applyProtection="1">
      <alignment horizontal="center" vertical="center"/>
    </xf>
    <xf numFmtId="0" fontId="5" fillId="25" borderId="0" xfId="2" applyFont="1" applyFill="1" applyBorder="1" applyAlignment="1" applyProtection="1">
      <alignment wrapText="1"/>
    </xf>
    <xf numFmtId="0" fontId="5" fillId="25" borderId="0" xfId="2" applyFont="1" applyFill="1" applyAlignment="1" applyProtection="1">
      <alignment wrapText="1"/>
    </xf>
    <xf numFmtId="0" fontId="8" fillId="2" borderId="9" xfId="2" applyFont="1" applyFill="1" applyBorder="1" applyAlignment="1" applyProtection="1">
      <alignment vertical="top" wrapText="1"/>
    </xf>
    <xf numFmtId="1" fontId="4" fillId="0" borderId="7" xfId="2" applyNumberFormat="1" applyFont="1" applyBorder="1" applyAlignment="1" applyProtection="1">
      <alignment horizontal="center"/>
    </xf>
    <xf numFmtId="0" fontId="8" fillId="6" borderId="9" xfId="2" applyFont="1" applyFill="1" applyBorder="1" applyAlignment="1" applyProtection="1">
      <alignment vertical="top" wrapText="1"/>
    </xf>
    <xf numFmtId="0" fontId="5" fillId="0" borderId="0" xfId="2" applyFont="1" applyBorder="1" applyAlignment="1">
      <alignment wrapText="1"/>
    </xf>
    <xf numFmtId="0" fontId="5" fillId="0" borderId="0" xfId="2" applyFont="1" applyAlignment="1">
      <alignment wrapText="1"/>
    </xf>
    <xf numFmtId="0" fontId="8" fillId="6" borderId="9" xfId="2" applyFont="1" applyFill="1" applyBorder="1" applyAlignment="1" applyProtection="1">
      <alignment vertical="center" wrapText="1"/>
    </xf>
    <xf numFmtId="1" fontId="4" fillId="5" borderId="7" xfId="2" applyNumberFormat="1" applyFont="1" applyFill="1" applyBorder="1" applyAlignment="1" applyProtection="1">
      <alignment horizontal="center" vertical="center"/>
    </xf>
    <xf numFmtId="43" fontId="16" fillId="6" borderId="3" xfId="1" applyFont="1" applyFill="1" applyBorder="1" applyAlignment="1" applyProtection="1">
      <alignment vertical="center" wrapText="1"/>
    </xf>
    <xf numFmtId="0" fontId="5" fillId="6" borderId="0" xfId="2" applyFont="1" applyFill="1" applyBorder="1" applyAlignment="1" applyProtection="1">
      <alignment vertical="center" wrapText="1"/>
    </xf>
    <xf numFmtId="0" fontId="5" fillId="6" borderId="0" xfId="2" applyFont="1" applyFill="1" applyBorder="1" applyAlignment="1">
      <alignment vertical="center" wrapText="1"/>
    </xf>
    <xf numFmtId="0" fontId="5" fillId="5" borderId="0" xfId="2" applyFont="1" applyFill="1" applyBorder="1" applyAlignment="1">
      <alignment vertical="center" wrapText="1"/>
    </xf>
    <xf numFmtId="0" fontId="5" fillId="5" borderId="0" xfId="2" applyFont="1" applyFill="1" applyAlignment="1">
      <alignment vertical="center" wrapText="1"/>
    </xf>
    <xf numFmtId="49" fontId="8" fillId="2" borderId="4" xfId="3" applyNumberFormat="1" applyFont="1" applyFill="1" applyBorder="1" applyAlignment="1" applyProtection="1">
      <alignment wrapText="1"/>
    </xf>
    <xf numFmtId="43" fontId="16" fillId="2" borderId="12" xfId="1" applyFont="1" applyFill="1" applyBorder="1" applyAlignment="1" applyProtection="1">
      <alignment horizontal="center" vertical="center"/>
      <protection locked="0"/>
    </xf>
    <xf numFmtId="0" fontId="5" fillId="46" borderId="4" xfId="2" applyFont="1" applyFill="1" applyBorder="1" applyAlignment="1" applyProtection="1">
      <alignment horizontal="left" vertical="center" wrapText="1"/>
    </xf>
    <xf numFmtId="1" fontId="4" fillId="46" borderId="7" xfId="2" applyNumberFormat="1" applyFont="1" applyFill="1" applyBorder="1" applyAlignment="1" applyProtection="1">
      <alignment horizontal="center" vertical="center"/>
    </xf>
    <xf numFmtId="43" fontId="29" fillId="46" borderId="12" xfId="1" applyFont="1" applyFill="1" applyBorder="1" applyAlignment="1" applyProtection="1">
      <alignment horizontal="center" vertical="center"/>
      <protection locked="0"/>
    </xf>
    <xf numFmtId="0" fontId="30" fillId="2" borderId="0" xfId="2" applyFont="1" applyFill="1" applyBorder="1" applyProtection="1"/>
    <xf numFmtId="0" fontId="30" fillId="2" borderId="0" xfId="2" applyFont="1" applyFill="1" applyBorder="1"/>
    <xf numFmtId="0" fontId="30" fillId="2" borderId="0" xfId="2" applyFont="1" applyFill="1"/>
    <xf numFmtId="1" fontId="4" fillId="6" borderId="7" xfId="2" applyNumberFormat="1" applyFont="1" applyFill="1" applyBorder="1" applyAlignment="1" applyProtection="1">
      <alignment horizontal="center"/>
    </xf>
    <xf numFmtId="0" fontId="30" fillId="0" borderId="0" xfId="2" applyFont="1" applyBorder="1"/>
    <xf numFmtId="0" fontId="30" fillId="0" borderId="0" xfId="2" applyFont="1"/>
    <xf numFmtId="1" fontId="4" fillId="5" borderId="7" xfId="2" applyNumberFormat="1" applyFont="1" applyFill="1" applyBorder="1" applyAlignment="1" applyProtection="1">
      <alignment horizontal="center"/>
    </xf>
    <xf numFmtId="0" fontId="31" fillId="6" borderId="0" xfId="2" applyFont="1" applyFill="1" applyBorder="1" applyAlignment="1" applyProtection="1">
      <alignment wrapText="1"/>
    </xf>
    <xf numFmtId="0" fontId="31" fillId="6" borderId="0" xfId="2" applyFont="1" applyFill="1" applyBorder="1" applyAlignment="1">
      <alignment wrapText="1"/>
    </xf>
    <xf numFmtId="0" fontId="31" fillId="5" borderId="0" xfId="2" applyFont="1" applyFill="1" applyBorder="1" applyAlignment="1">
      <alignment wrapText="1"/>
    </xf>
    <xf numFmtId="0" fontId="31" fillId="5" borderId="0" xfId="2" applyFont="1" applyFill="1" applyAlignment="1">
      <alignment wrapText="1"/>
    </xf>
    <xf numFmtId="0" fontId="8" fillId="45" borderId="9" xfId="2" applyFont="1" applyFill="1" applyBorder="1" applyAlignment="1" applyProtection="1">
      <alignment vertical="top" wrapText="1"/>
    </xf>
    <xf numFmtId="1" fontId="4" fillId="45" borderId="7" xfId="2" applyNumberFormat="1" applyFont="1" applyFill="1" applyBorder="1" applyAlignment="1" applyProtection="1">
      <alignment horizontal="center"/>
    </xf>
    <xf numFmtId="0" fontId="32" fillId="45" borderId="9" xfId="2" applyFont="1" applyFill="1" applyBorder="1" applyAlignment="1" applyProtection="1">
      <alignment vertical="center" wrapText="1"/>
    </xf>
    <xf numFmtId="43" fontId="16" fillId="2" borderId="3" xfId="1" applyFont="1" applyFill="1" applyBorder="1" applyAlignment="1" applyProtection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1" fontId="4" fillId="23" borderId="7" xfId="2" applyNumberFormat="1" applyFont="1" applyFill="1" applyBorder="1" applyAlignment="1" applyProtection="1">
      <alignment horizontal="center" wrapText="1"/>
    </xf>
    <xf numFmtId="43" fontId="4" fillId="23" borderId="3" xfId="1" applyFont="1" applyFill="1" applyBorder="1" applyAlignment="1" applyProtection="1">
      <alignment horizontal="center" vertical="center"/>
      <protection locked="0"/>
    </xf>
    <xf numFmtId="43" fontId="4" fillId="19" borderId="3" xfId="1" applyFont="1" applyFill="1" applyBorder="1" applyAlignment="1" applyProtection="1">
      <alignment wrapText="1"/>
    </xf>
    <xf numFmtId="0" fontId="13" fillId="26" borderId="9" xfId="2" applyFont="1" applyFill="1" applyBorder="1" applyAlignment="1" applyProtection="1">
      <alignment horizontal="left" vertical="center" wrapText="1"/>
    </xf>
    <xf numFmtId="165" fontId="23" fillId="26" borderId="7" xfId="2" applyNumberFormat="1" applyFont="1" applyFill="1" applyBorder="1" applyAlignment="1" applyProtection="1">
      <alignment horizontal="center" wrapText="1"/>
    </xf>
    <xf numFmtId="43" fontId="23" fillId="26" borderId="3" xfId="1" applyFont="1" applyFill="1" applyBorder="1" applyAlignment="1" applyProtection="1">
      <alignment horizontal="center" vertical="center"/>
    </xf>
    <xf numFmtId="0" fontId="13" fillId="2" borderId="0" xfId="2" applyFont="1" applyFill="1" applyBorder="1" applyAlignment="1" applyProtection="1">
      <alignment vertical="center" wrapText="1"/>
    </xf>
    <xf numFmtId="0" fontId="13" fillId="25" borderId="0" xfId="2" applyFont="1" applyFill="1" applyBorder="1" applyAlignment="1" applyProtection="1">
      <alignment vertical="center" wrapText="1"/>
    </xf>
    <xf numFmtId="0" fontId="13" fillId="25" borderId="0" xfId="2" applyFont="1" applyFill="1" applyAlignment="1" applyProtection="1">
      <alignment vertical="center" wrapText="1"/>
    </xf>
    <xf numFmtId="0" fontId="5" fillId="47" borderId="0" xfId="2" applyFont="1" applyFill="1" applyBorder="1" applyAlignment="1" applyProtection="1">
      <alignment vertical="center" wrapText="1"/>
    </xf>
    <xf numFmtId="0" fontId="5" fillId="47" borderId="0" xfId="2" applyFont="1" applyFill="1" applyAlignment="1" applyProtection="1">
      <alignment vertical="center" wrapText="1"/>
    </xf>
    <xf numFmtId="1" fontId="4" fillId="6" borderId="7" xfId="2" applyNumberFormat="1" applyFont="1" applyFill="1" applyBorder="1" applyAlignment="1" applyProtection="1">
      <alignment horizontal="center" vertical="center"/>
    </xf>
    <xf numFmtId="43" fontId="4" fillId="2" borderId="3" xfId="1" applyFont="1" applyFill="1" applyBorder="1" applyAlignment="1" applyProtection="1">
      <alignment horizontal="center" vertical="center"/>
      <protection locked="0"/>
    </xf>
    <xf numFmtId="0" fontId="5" fillId="42" borderId="9" xfId="2" applyFont="1" applyFill="1" applyBorder="1" applyAlignment="1" applyProtection="1">
      <alignment horizontal="left" vertical="top" wrapText="1"/>
    </xf>
    <xf numFmtId="1" fontId="4" fillId="19" borderId="7" xfId="2" applyNumberFormat="1" applyFont="1" applyFill="1" applyBorder="1" applyAlignment="1" applyProtection="1">
      <alignment horizontal="center"/>
    </xf>
    <xf numFmtId="43" fontId="4" fillId="19" borderId="3" xfId="1" applyFont="1" applyFill="1" applyBorder="1" applyAlignment="1" applyProtection="1">
      <alignment horizontal="center" vertical="center"/>
    </xf>
    <xf numFmtId="0" fontId="5" fillId="47" borderId="0" xfId="2" applyFont="1" applyFill="1" applyBorder="1" applyAlignment="1" applyProtection="1">
      <alignment wrapText="1"/>
    </xf>
    <xf numFmtId="0" fontId="5" fillId="47" borderId="0" xfId="2" applyFont="1" applyFill="1" applyAlignment="1" applyProtection="1">
      <alignment wrapText="1"/>
    </xf>
    <xf numFmtId="0" fontId="5" fillId="48" borderId="9" xfId="2" applyFont="1" applyFill="1" applyBorder="1" applyAlignment="1" applyProtection="1">
      <alignment horizontal="left" vertical="center" wrapText="1"/>
    </xf>
    <xf numFmtId="1" fontId="4" fillId="48" borderId="7" xfId="2" applyNumberFormat="1" applyFont="1" applyFill="1" applyBorder="1" applyAlignment="1" applyProtection="1">
      <alignment horizontal="center" vertical="center"/>
    </xf>
    <xf numFmtId="43" fontId="4" fillId="48" borderId="3" xfId="1" applyFont="1" applyFill="1" applyBorder="1" applyAlignment="1" applyProtection="1">
      <alignment horizontal="center" vertical="center"/>
      <protection locked="0"/>
    </xf>
    <xf numFmtId="0" fontId="5" fillId="6" borderId="0" xfId="2" applyFont="1" applyFill="1" applyBorder="1" applyAlignment="1" applyProtection="1">
      <alignment wrapText="1"/>
    </xf>
    <xf numFmtId="0" fontId="5" fillId="6" borderId="0" xfId="2" applyFont="1" applyFill="1" applyBorder="1" applyAlignment="1">
      <alignment wrapText="1"/>
    </xf>
    <xf numFmtId="0" fontId="5" fillId="6" borderId="0" xfId="2" applyFont="1" applyFill="1" applyAlignment="1">
      <alignment wrapText="1"/>
    </xf>
    <xf numFmtId="0" fontId="5" fillId="49" borderId="9" xfId="2" applyFont="1" applyFill="1" applyBorder="1" applyAlignment="1" applyProtection="1">
      <alignment horizontal="left" vertical="center" wrapText="1"/>
    </xf>
    <xf numFmtId="1" fontId="4" fillId="49" borderId="7" xfId="2" applyNumberFormat="1" applyFont="1" applyFill="1" applyBorder="1" applyAlignment="1" applyProtection="1">
      <alignment horizontal="center" vertical="center"/>
    </xf>
    <xf numFmtId="43" fontId="4" fillId="49" borderId="3" xfId="1" applyFont="1" applyFill="1" applyBorder="1" applyAlignment="1" applyProtection="1">
      <alignment horizontal="center" vertical="center"/>
    </xf>
    <xf numFmtId="0" fontId="5" fillId="50" borderId="0" xfId="2" applyFont="1" applyFill="1" applyBorder="1" applyAlignment="1" applyProtection="1">
      <alignment wrapText="1"/>
    </xf>
    <xf numFmtId="0" fontId="5" fillId="50" borderId="0" xfId="2" applyFont="1" applyFill="1" applyAlignment="1" applyProtection="1">
      <alignment wrapText="1"/>
    </xf>
    <xf numFmtId="1" fontId="4" fillId="42" borderId="7" xfId="2" applyNumberFormat="1" applyFont="1" applyFill="1" applyBorder="1" applyAlignment="1" applyProtection="1">
      <alignment horizontal="center"/>
    </xf>
    <xf numFmtId="0" fontId="8" fillId="6" borderId="4" xfId="2" applyFont="1" applyFill="1" applyBorder="1" applyAlignment="1" applyProtection="1">
      <alignment wrapText="1"/>
    </xf>
    <xf numFmtId="0" fontId="5" fillId="42" borderId="9" xfId="2" applyFont="1" applyFill="1" applyBorder="1" applyAlignment="1" applyProtection="1">
      <alignment wrapText="1"/>
    </xf>
    <xf numFmtId="0" fontId="8" fillId="6" borderId="9" xfId="2" applyFont="1" applyFill="1" applyBorder="1" applyAlignment="1" applyProtection="1">
      <alignment horizontal="left" vertical="center" wrapText="1"/>
    </xf>
    <xf numFmtId="0" fontId="33" fillId="2" borderId="0" xfId="2" applyFont="1" applyFill="1" applyBorder="1" applyProtection="1"/>
    <xf numFmtId="0" fontId="33" fillId="2" borderId="0" xfId="2" applyFont="1" applyFill="1" applyBorder="1"/>
    <xf numFmtId="0" fontId="33" fillId="0" borderId="0" xfId="2" applyFont="1" applyBorder="1"/>
    <xf numFmtId="0" fontId="33" fillId="0" borderId="0" xfId="2" applyFont="1"/>
    <xf numFmtId="0" fontId="8" fillId="2" borderId="7" xfId="0" applyFont="1" applyFill="1" applyBorder="1" applyAlignment="1" applyProtection="1">
      <alignment horizontal="left" vertical="top" wrapText="1"/>
    </xf>
    <xf numFmtId="1" fontId="4" fillId="2" borderId="7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left" vertical="top" wrapText="1"/>
    </xf>
    <xf numFmtId="43" fontId="16" fillId="0" borderId="3" xfId="1" applyFont="1" applyBorder="1" applyAlignment="1" applyProtection="1">
      <alignment horizontal="center" vertical="center"/>
      <protection locked="0"/>
    </xf>
    <xf numFmtId="0" fontId="5" fillId="42" borderId="9" xfId="2" applyFont="1" applyFill="1" applyBorder="1" applyAlignment="1" applyProtection="1">
      <alignment horizontal="left" vertical="center" wrapText="1"/>
    </xf>
    <xf numFmtId="1" fontId="4" fillId="42" borderId="7" xfId="2" applyNumberFormat="1" applyFont="1" applyFill="1" applyBorder="1" applyAlignment="1" applyProtection="1">
      <alignment horizontal="center" vertical="center"/>
    </xf>
    <xf numFmtId="43" fontId="4" fillId="42" borderId="3" xfId="1" applyFont="1" applyFill="1" applyBorder="1" applyAlignment="1" applyProtection="1">
      <alignment horizontal="center" vertical="center"/>
    </xf>
    <xf numFmtId="0" fontId="34" fillId="2" borderId="0" xfId="2" applyFont="1" applyFill="1" applyBorder="1" applyProtection="1"/>
    <xf numFmtId="0" fontId="34" fillId="47" borderId="0" xfId="2" applyFont="1" applyFill="1" applyBorder="1" applyProtection="1"/>
    <xf numFmtId="0" fontId="34" fillId="47" borderId="0" xfId="2" applyFont="1" applyFill="1" applyProtection="1"/>
    <xf numFmtId="43" fontId="4" fillId="0" borderId="3" xfId="1" applyFont="1" applyBorder="1" applyAlignment="1" applyProtection="1">
      <alignment horizontal="center" vertical="center"/>
      <protection locked="0"/>
    </xf>
    <xf numFmtId="165" fontId="4" fillId="30" borderId="7" xfId="2" applyNumberFormat="1" applyFont="1" applyFill="1" applyBorder="1" applyAlignment="1" applyProtection="1">
      <alignment horizontal="center" vertical="center"/>
    </xf>
    <xf numFmtId="43" fontId="4" fillId="51" borderId="3" xfId="1" applyFont="1" applyFill="1" applyBorder="1" applyAlignment="1" applyProtection="1">
      <alignment horizontal="center" vertical="center"/>
    </xf>
    <xf numFmtId="0" fontId="5" fillId="31" borderId="0" xfId="2" applyFont="1" applyFill="1" applyBorder="1" applyAlignment="1" applyProtection="1">
      <alignment wrapText="1"/>
    </xf>
    <xf numFmtId="0" fontId="5" fillId="31" borderId="0" xfId="2" applyFont="1" applyFill="1" applyAlignment="1" applyProtection="1">
      <alignment wrapText="1"/>
    </xf>
    <xf numFmtId="0" fontId="8" fillId="5" borderId="9" xfId="2" applyFont="1" applyFill="1" applyBorder="1" applyAlignment="1" applyProtection="1">
      <alignment vertical="top" wrapText="1"/>
    </xf>
    <xf numFmtId="43" fontId="4" fillId="5" borderId="3" xfId="1" applyFont="1" applyFill="1" applyBorder="1" applyAlignment="1" applyProtection="1">
      <alignment horizontal="center" vertical="center"/>
    </xf>
    <xf numFmtId="0" fontId="8" fillId="5" borderId="4" xfId="2" applyFont="1" applyFill="1" applyBorder="1" applyAlignment="1" applyProtection="1">
      <alignment vertical="top" wrapText="1"/>
    </xf>
    <xf numFmtId="43" fontId="4" fillId="6" borderId="3" xfId="1" applyFont="1" applyFill="1" applyBorder="1" applyAlignment="1" applyProtection="1">
      <alignment horizontal="center" vertical="center"/>
    </xf>
    <xf numFmtId="0" fontId="8" fillId="5" borderId="9" xfId="2" applyFont="1" applyFill="1" applyBorder="1" applyAlignment="1" applyProtection="1">
      <alignment horizontal="left" vertical="center" wrapText="1"/>
    </xf>
    <xf numFmtId="0" fontId="34" fillId="2" borderId="0" xfId="2" applyFont="1" applyFill="1" applyBorder="1"/>
    <xf numFmtId="0" fontId="34" fillId="0" borderId="0" xfId="2" applyFont="1" applyBorder="1"/>
    <xf numFmtId="0" fontId="34" fillId="0" borderId="0" xfId="2" applyFont="1"/>
    <xf numFmtId="167" fontId="4" fillId="30" borderId="7" xfId="2" applyNumberFormat="1" applyFont="1" applyFill="1" applyBorder="1" applyAlignment="1" applyProtection="1">
      <alignment horizontal="center" vertical="center"/>
    </xf>
    <xf numFmtId="43" fontId="4" fillId="30" borderId="3" xfId="1" applyFont="1" applyFill="1" applyBorder="1" applyAlignment="1" applyProtection="1">
      <alignment horizontal="center" vertical="center"/>
    </xf>
    <xf numFmtId="165" fontId="4" fillId="23" borderId="7" xfId="2" applyNumberFormat="1" applyFont="1" applyFill="1" applyBorder="1" applyAlignment="1" applyProtection="1">
      <alignment horizontal="center" vertical="center"/>
    </xf>
    <xf numFmtId="0" fontId="5" fillId="6" borderId="0" xfId="2" applyFont="1" applyFill="1" applyBorder="1" applyAlignment="1" applyProtection="1">
      <alignment horizontal="center" vertical="center" wrapText="1"/>
    </xf>
    <xf numFmtId="0" fontId="5" fillId="52" borderId="0" xfId="2" applyFont="1" applyFill="1" applyBorder="1" applyAlignment="1" applyProtection="1">
      <alignment horizontal="center" vertical="center" wrapText="1"/>
    </xf>
    <xf numFmtId="0" fontId="5" fillId="52" borderId="0" xfId="2" applyFont="1" applyFill="1" applyAlignment="1" applyProtection="1">
      <alignment horizontal="center" vertical="center" wrapText="1"/>
    </xf>
    <xf numFmtId="43" fontId="4" fillId="5" borderId="3" xfId="1" applyFont="1" applyFill="1" applyBorder="1" applyAlignment="1" applyProtection="1">
      <alignment horizontal="center" vertical="center"/>
      <protection locked="0"/>
    </xf>
    <xf numFmtId="165" fontId="4" fillId="23" borderId="7" xfId="2" applyNumberFormat="1" applyFont="1" applyFill="1" applyBorder="1" applyAlignment="1" applyProtection="1">
      <alignment horizontal="center"/>
    </xf>
    <xf numFmtId="0" fontId="5" fillId="52" borderId="0" xfId="2" applyFont="1" applyFill="1" applyBorder="1" applyAlignment="1" applyProtection="1">
      <alignment wrapText="1"/>
    </xf>
    <xf numFmtId="0" fontId="5" fillId="52" borderId="0" xfId="2" applyFont="1" applyFill="1" applyAlignment="1" applyProtection="1">
      <alignment wrapText="1"/>
    </xf>
    <xf numFmtId="2" fontId="8" fillId="0" borderId="4" xfId="2" applyNumberFormat="1" applyFont="1" applyBorder="1" applyAlignment="1" applyProtection="1">
      <alignment wrapText="1"/>
    </xf>
    <xf numFmtId="0" fontId="8" fillId="5" borderId="4" xfId="2" applyFont="1" applyFill="1" applyBorder="1" applyAlignment="1" applyProtection="1">
      <alignment wrapText="1"/>
    </xf>
    <xf numFmtId="0" fontId="8" fillId="0" borderId="9" xfId="2" applyFont="1" applyBorder="1" applyAlignment="1" applyProtection="1">
      <alignment vertical="top" wrapText="1"/>
    </xf>
    <xf numFmtId="165" fontId="23" fillId="26" borderId="7" xfId="2" applyNumberFormat="1" applyFont="1" applyFill="1" applyBorder="1" applyAlignment="1" applyProtection="1">
      <alignment horizontal="center" vertical="center"/>
    </xf>
    <xf numFmtId="0" fontId="8" fillId="5" borderId="9" xfId="2" applyFont="1" applyFill="1" applyBorder="1" applyAlignment="1" applyProtection="1">
      <alignment horizontal="left" vertical="top" wrapText="1"/>
    </xf>
    <xf numFmtId="0" fontId="34" fillId="31" borderId="0" xfId="2" applyFont="1" applyFill="1" applyBorder="1" applyProtection="1"/>
    <xf numFmtId="0" fontId="34" fillId="31" borderId="0" xfId="2" applyFont="1" applyFill="1" applyProtection="1"/>
    <xf numFmtId="0" fontId="8" fillId="20" borderId="9" xfId="2" applyFont="1" applyFill="1" applyBorder="1" applyAlignment="1" applyProtection="1">
      <alignment horizontal="left" vertical="center" wrapText="1"/>
    </xf>
    <xf numFmtId="1" fontId="4" fillId="20" borderId="7" xfId="2" applyNumberFormat="1" applyFont="1" applyFill="1" applyBorder="1" applyAlignment="1" applyProtection="1">
      <alignment horizontal="center" vertical="center"/>
    </xf>
    <xf numFmtId="43" fontId="4" fillId="20" borderId="3" xfId="1" applyFont="1" applyFill="1" applyBorder="1" applyAlignment="1" applyProtection="1">
      <alignment horizontal="center" vertical="center"/>
    </xf>
    <xf numFmtId="0" fontId="5" fillId="2" borderId="0" xfId="2" applyFont="1" applyFill="1" applyAlignment="1" applyProtection="1">
      <alignment wrapText="1"/>
    </xf>
    <xf numFmtId="0" fontId="34" fillId="25" borderId="0" xfId="2" applyFont="1" applyFill="1" applyBorder="1" applyProtection="1"/>
    <xf numFmtId="0" fontId="34" fillId="25" borderId="0" xfId="2" applyFont="1" applyFill="1" applyProtection="1"/>
    <xf numFmtId="0" fontId="8" fillId="5" borderId="4" xfId="2" applyFont="1" applyFill="1" applyBorder="1" applyAlignment="1" applyProtection="1">
      <alignment horizontal="left" wrapText="1"/>
    </xf>
    <xf numFmtId="0" fontId="5" fillId="26" borderId="9" xfId="2" applyFont="1" applyFill="1" applyBorder="1" applyAlignment="1" applyProtection="1">
      <alignment horizontal="left" vertical="center" wrapText="1"/>
    </xf>
    <xf numFmtId="165" fontId="4" fillId="26" borderId="7" xfId="2" applyNumberFormat="1" applyFont="1" applyFill="1" applyBorder="1" applyAlignment="1" applyProtection="1">
      <alignment horizontal="center" vertical="center"/>
    </xf>
    <xf numFmtId="43" fontId="4" fillId="26" borderId="3" xfId="1" applyFont="1" applyFill="1" applyBorder="1" applyAlignment="1" applyProtection="1">
      <alignment horizontal="center" vertical="center"/>
    </xf>
    <xf numFmtId="0" fontId="5" fillId="53" borderId="6" xfId="2" applyFont="1" applyFill="1" applyBorder="1" applyAlignment="1" applyProtection="1">
      <alignment vertical="center" wrapText="1"/>
    </xf>
    <xf numFmtId="49" fontId="4" fillId="53" borderId="7" xfId="2" applyNumberFormat="1" applyFont="1" applyFill="1" applyBorder="1" applyAlignment="1" applyProtection="1">
      <alignment horizontal="center" vertical="center" wrapText="1"/>
    </xf>
    <xf numFmtId="43" fontId="4" fillId="54" borderId="3" xfId="1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55" borderId="6" xfId="2" applyFont="1" applyFill="1" applyBorder="1" applyAlignment="1" applyProtection="1">
      <alignment vertical="center" wrapText="1"/>
    </xf>
    <xf numFmtId="49" fontId="4" fillId="55" borderId="7" xfId="2" applyNumberFormat="1" applyFont="1" applyFill="1" applyBorder="1" applyAlignment="1" applyProtection="1">
      <alignment horizontal="center" vertical="center" wrapText="1"/>
    </xf>
    <xf numFmtId="43" fontId="4" fillId="55" borderId="3" xfId="1" applyFont="1" applyFill="1" applyBorder="1" applyAlignment="1" applyProtection="1">
      <alignment horizontal="center" vertical="center"/>
    </xf>
    <xf numFmtId="0" fontId="34" fillId="28" borderId="0" xfId="2" applyFont="1" applyFill="1" applyBorder="1" applyProtection="1"/>
    <xf numFmtId="0" fontId="34" fillId="28" borderId="0" xfId="2" applyFont="1" applyFill="1" applyProtection="1"/>
    <xf numFmtId="49" fontId="4" fillId="33" borderId="7" xfId="2" applyNumberFormat="1" applyFont="1" applyFill="1" applyBorder="1" applyAlignment="1" applyProtection="1">
      <alignment horizontal="center" vertical="center" wrapText="1"/>
    </xf>
    <xf numFmtId="43" fontId="4" fillId="33" borderId="3" xfId="1" applyFont="1" applyFill="1" applyBorder="1" applyAlignment="1" applyProtection="1">
      <alignment horizontal="center" vertical="center"/>
    </xf>
    <xf numFmtId="49" fontId="4" fillId="42" borderId="7" xfId="2" applyNumberFormat="1" applyFont="1" applyFill="1" applyBorder="1" applyAlignment="1" applyProtection="1">
      <alignment horizontal="center" vertical="center" wrapText="1"/>
    </xf>
    <xf numFmtId="0" fontId="8" fillId="5" borderId="4" xfId="2" applyFont="1" applyFill="1" applyBorder="1" applyAlignment="1" applyProtection="1">
      <alignment horizontal="left" vertical="top" wrapText="1"/>
    </xf>
    <xf numFmtId="0" fontId="8" fillId="0" borderId="4" xfId="2" applyFont="1" applyBorder="1" applyAlignment="1" applyProtection="1">
      <alignment vertical="top" wrapText="1"/>
    </xf>
    <xf numFmtId="0" fontId="5" fillId="5" borderId="0" xfId="2" applyFont="1" applyFill="1" applyBorder="1" applyAlignment="1">
      <alignment wrapText="1"/>
    </xf>
    <xf numFmtId="0" fontId="5" fillId="5" borderId="0" xfId="2" applyFont="1" applyFill="1" applyAlignment="1">
      <alignment wrapText="1"/>
    </xf>
    <xf numFmtId="49" fontId="4" fillId="19" borderId="7" xfId="2" applyNumberFormat="1" applyFont="1" applyFill="1" applyBorder="1" applyAlignment="1" applyProtection="1">
      <alignment horizontal="center" vertical="center" wrapText="1"/>
    </xf>
    <xf numFmtId="0" fontId="4" fillId="0" borderId="7" xfId="2" applyFont="1" applyBorder="1" applyAlignment="1" applyProtection="1">
      <alignment horizontal="center"/>
    </xf>
    <xf numFmtId="43" fontId="4" fillId="2" borderId="3" xfId="1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wrapText="1"/>
    </xf>
    <xf numFmtId="43" fontId="16" fillId="19" borderId="3" xfId="1" applyFont="1" applyFill="1" applyBorder="1" applyAlignment="1" applyProtection="1">
      <alignment wrapText="1"/>
    </xf>
    <xf numFmtId="0" fontId="5" fillId="20" borderId="9" xfId="2" applyFont="1" applyFill="1" applyBorder="1" applyAlignment="1" applyProtection="1">
      <alignment horizontal="left" vertical="center" wrapText="1"/>
    </xf>
    <xf numFmtId="49" fontId="4" fillId="56" borderId="7" xfId="2" applyNumberFormat="1" applyFont="1" applyFill="1" applyBorder="1" applyAlignment="1" applyProtection="1">
      <alignment horizontal="center" vertical="center" wrapText="1"/>
    </xf>
    <xf numFmtId="43" fontId="4" fillId="56" borderId="3" xfId="1" applyFont="1" applyFill="1" applyBorder="1" applyAlignment="1" applyProtection="1">
      <alignment horizontal="center" vertical="center"/>
    </xf>
    <xf numFmtId="43" fontId="35" fillId="2" borderId="3" xfId="1" applyFont="1" applyFill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left" wrapText="1"/>
    </xf>
    <xf numFmtId="43" fontId="35" fillId="6" borderId="3" xfId="1" applyFont="1" applyFill="1" applyBorder="1" applyAlignment="1" applyProtection="1">
      <alignment horizontal="center" vertical="center" wrapText="1"/>
      <protection locked="0"/>
    </xf>
    <xf numFmtId="43" fontId="35" fillId="2" borderId="3" xfId="1" applyFont="1" applyFill="1" applyBorder="1" applyAlignment="1" applyProtection="1">
      <alignment horizontal="center" vertical="center" wrapText="1"/>
      <protection locked="0"/>
    </xf>
    <xf numFmtId="0" fontId="8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1" fontId="4" fillId="57" borderId="7" xfId="2" applyNumberFormat="1" applyFont="1" applyFill="1" applyBorder="1" applyAlignment="1" applyProtection="1">
      <alignment horizontal="center" vertical="center"/>
    </xf>
    <xf numFmtId="43" fontId="4" fillId="57" borderId="3" xfId="1" applyFont="1" applyFill="1" applyBorder="1" applyAlignment="1" applyProtection="1">
      <alignment horizontal="center" vertical="center"/>
    </xf>
    <xf numFmtId="0" fontId="5" fillId="28" borderId="0" xfId="2" applyFont="1" applyFill="1" applyBorder="1" applyAlignment="1" applyProtection="1">
      <alignment wrapText="1"/>
    </xf>
    <xf numFmtId="0" fontId="5" fillId="28" borderId="0" xfId="2" applyFont="1" applyFill="1" applyAlignment="1" applyProtection="1">
      <alignment wrapText="1"/>
    </xf>
    <xf numFmtId="1" fontId="4" fillId="58" borderId="7" xfId="2" applyNumberFormat="1" applyFont="1" applyFill="1" applyBorder="1" applyAlignment="1" applyProtection="1">
      <alignment horizontal="center" vertical="center"/>
    </xf>
    <xf numFmtId="43" fontId="4" fillId="58" borderId="3" xfId="1" applyFont="1" applyFill="1" applyBorder="1" applyAlignment="1" applyProtection="1">
      <alignment horizontal="center" vertical="center"/>
    </xf>
    <xf numFmtId="0" fontId="8" fillId="25" borderId="0" xfId="2" applyFont="1" applyFill="1" applyBorder="1" applyAlignment="1">
      <alignment wrapText="1"/>
    </xf>
    <xf numFmtId="0" fontId="8" fillId="25" borderId="0" xfId="2" applyFont="1" applyFill="1" applyAlignment="1">
      <alignment wrapText="1"/>
    </xf>
    <xf numFmtId="43" fontId="36" fillId="42" borderId="3" xfId="1" applyFont="1" applyFill="1" applyBorder="1" applyAlignment="1" applyProtection="1">
      <alignment horizontal="center" vertical="center"/>
    </xf>
    <xf numFmtId="0" fontId="8" fillId="5" borderId="9" xfId="2" applyFont="1" applyFill="1" applyBorder="1" applyAlignment="1" applyProtection="1">
      <alignment horizontal="left" wrapText="1"/>
    </xf>
    <xf numFmtId="49" fontId="13" fillId="54" borderId="7" xfId="2" applyNumberFormat="1" applyFont="1" applyFill="1" applyBorder="1" applyAlignment="1" applyProtection="1">
      <alignment horizontal="center" vertical="center" wrapText="1"/>
    </xf>
    <xf numFmtId="43" fontId="4" fillId="54" borderId="12" xfId="1" applyFont="1" applyFill="1" applyBorder="1" applyAlignment="1" applyProtection="1">
      <alignment horizontal="center" vertical="center"/>
    </xf>
    <xf numFmtId="0" fontId="5" fillId="26" borderId="9" xfId="2" applyFont="1" applyFill="1" applyBorder="1" applyAlignment="1" applyProtection="1">
      <alignment horizontal="left" wrapText="1"/>
    </xf>
    <xf numFmtId="49" fontId="5" fillId="59" borderId="7" xfId="2" applyNumberFormat="1" applyFont="1" applyFill="1" applyBorder="1" applyAlignment="1" applyProtection="1">
      <alignment horizontal="center" vertical="center" wrapText="1"/>
    </xf>
    <xf numFmtId="43" fontId="4" fillId="59" borderId="12" xfId="1" applyFont="1" applyFill="1" applyBorder="1" applyAlignment="1" applyProtection="1">
      <alignment horizontal="center" vertical="center"/>
    </xf>
    <xf numFmtId="1" fontId="8" fillId="6" borderId="7" xfId="2" applyNumberFormat="1" applyFont="1" applyFill="1" applyBorder="1" applyAlignment="1" applyProtection="1">
      <alignment horizontal="center" vertical="center" wrapText="1"/>
    </xf>
    <xf numFmtId="43" fontId="16" fillId="6" borderId="12" xfId="1" applyFont="1" applyFill="1" applyBorder="1" applyAlignment="1" applyProtection="1">
      <alignment horizontal="center" vertical="center"/>
      <protection locked="0"/>
    </xf>
    <xf numFmtId="43" fontId="16" fillId="6" borderId="3" xfId="1" applyFont="1" applyFill="1" applyBorder="1" applyAlignment="1" applyProtection="1">
      <alignment horizontal="center" vertical="center"/>
      <protection locked="0"/>
    </xf>
    <xf numFmtId="49" fontId="4" fillId="60" borderId="7" xfId="2" applyNumberFormat="1" applyFont="1" applyFill="1" applyBorder="1" applyAlignment="1" applyProtection="1">
      <alignment horizontal="center" wrapText="1"/>
    </xf>
    <xf numFmtId="43" fontId="4" fillId="60" borderId="3" xfId="1" applyFont="1" applyFill="1" applyBorder="1" applyAlignment="1" applyProtection="1">
      <alignment horizontal="center" vertical="center"/>
    </xf>
    <xf numFmtId="49" fontId="4" fillId="39" borderId="13" xfId="2" applyNumberFormat="1" applyFont="1" applyFill="1" applyBorder="1" applyAlignment="1" applyProtection="1">
      <alignment horizontal="center" wrapText="1"/>
    </xf>
    <xf numFmtId="43" fontId="4" fillId="39" borderId="3" xfId="1" applyFont="1" applyFill="1" applyBorder="1" applyAlignment="1" applyProtection="1">
      <alignment horizontal="center" vertical="center"/>
    </xf>
    <xf numFmtId="0" fontId="8" fillId="41" borderId="9" xfId="2" applyFont="1" applyFill="1" applyBorder="1" applyAlignment="1" applyProtection="1">
      <alignment horizontal="left" vertical="center" wrapText="1"/>
    </xf>
    <xf numFmtId="49" fontId="4" fillId="41" borderId="13" xfId="2" applyNumberFormat="1" applyFont="1" applyFill="1" applyBorder="1" applyAlignment="1" applyProtection="1">
      <alignment horizontal="center" wrapText="1"/>
    </xf>
    <xf numFmtId="43" fontId="4" fillId="41" borderId="3" xfId="1" applyFont="1" applyFill="1" applyBorder="1" applyAlignment="1" applyProtection="1">
      <alignment horizontal="center" vertical="center"/>
      <protection locked="0"/>
    </xf>
    <xf numFmtId="0" fontId="8" fillId="46" borderId="8" xfId="2" applyFont="1" applyFill="1" applyBorder="1" applyAlignment="1" applyProtection="1">
      <alignment horizontal="left" vertical="center" wrapText="1"/>
    </xf>
    <xf numFmtId="1" fontId="4" fillId="46" borderId="13" xfId="2" applyNumberFormat="1" applyFont="1" applyFill="1" applyBorder="1" applyAlignment="1" applyProtection="1">
      <alignment horizontal="center" vertical="center"/>
    </xf>
    <xf numFmtId="43" fontId="4" fillId="46" borderId="3" xfId="1" applyFont="1" applyFill="1" applyBorder="1" applyAlignment="1" applyProtection="1">
      <alignment horizontal="center" vertical="center"/>
      <protection locked="0"/>
    </xf>
    <xf numFmtId="0" fontId="5" fillId="61" borderId="8" xfId="2" applyFont="1" applyFill="1" applyBorder="1" applyAlignment="1" applyProtection="1">
      <alignment horizontal="left" vertical="center" wrapText="1"/>
    </xf>
    <xf numFmtId="1" fontId="4" fillId="61" borderId="13" xfId="2" applyNumberFormat="1" applyFont="1" applyFill="1" applyBorder="1" applyAlignment="1" applyProtection="1">
      <alignment horizontal="center" vertical="center"/>
    </xf>
    <xf numFmtId="43" fontId="4" fillId="61" borderId="3" xfId="1" applyFont="1" applyFill="1" applyBorder="1" applyAlignment="1" applyProtection="1">
      <alignment horizontal="center" vertical="center"/>
      <protection locked="0"/>
    </xf>
    <xf numFmtId="43" fontId="16" fillId="22" borderId="3" xfId="1" applyFont="1" applyFill="1" applyBorder="1" applyAlignment="1" applyProtection="1">
      <alignment wrapText="1"/>
    </xf>
    <xf numFmtId="0" fontId="5" fillId="18" borderId="6" xfId="2" applyFont="1" applyFill="1" applyBorder="1" applyAlignment="1" applyProtection="1">
      <alignment horizontal="left" wrapText="1"/>
    </xf>
    <xf numFmtId="1" fontId="4" fillId="18" borderId="7" xfId="2" applyNumberFormat="1" applyFont="1" applyFill="1" applyBorder="1" applyAlignment="1" applyProtection="1">
      <alignment horizontal="center" vertical="center"/>
    </xf>
    <xf numFmtId="43" fontId="4" fillId="18" borderId="3" xfId="1" applyFont="1" applyFill="1" applyBorder="1" applyAlignment="1" applyProtection="1">
      <alignment horizontal="center" vertical="center"/>
    </xf>
    <xf numFmtId="0" fontId="34" fillId="34" borderId="0" xfId="2" applyFont="1" applyFill="1" applyBorder="1" applyProtection="1"/>
    <xf numFmtId="0" fontId="34" fillId="34" borderId="0" xfId="2" applyFont="1" applyFill="1" applyProtection="1"/>
    <xf numFmtId="0" fontId="5" fillId="62" borderId="3" xfId="2" applyFont="1" applyFill="1" applyBorder="1" applyAlignment="1" applyProtection="1">
      <alignment horizontal="left" vertical="center" wrapText="1"/>
    </xf>
    <xf numFmtId="0" fontId="5" fillId="63" borderId="3" xfId="2" applyFont="1" applyFill="1" applyBorder="1" applyAlignment="1" applyProtection="1">
      <alignment horizontal="left" vertical="center" wrapText="1"/>
      <protection locked="0"/>
    </xf>
    <xf numFmtId="1" fontId="4" fillId="63" borderId="3" xfId="2" applyNumberFormat="1" applyFont="1" applyFill="1" applyBorder="1" applyAlignment="1" applyProtection="1">
      <alignment horizontal="center" vertical="center"/>
      <protection locked="0"/>
    </xf>
    <xf numFmtId="43" fontId="4" fillId="63" borderId="3" xfId="1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Border="1"/>
    <xf numFmtId="0" fontId="21" fillId="0" borderId="0" xfId="2" applyFont="1" applyBorder="1"/>
    <xf numFmtId="0" fontId="21" fillId="0" borderId="0" xfId="2" applyFont="1"/>
    <xf numFmtId="0" fontId="8" fillId="2" borderId="0" xfId="0" applyFont="1" applyFill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2" fillId="2" borderId="0" xfId="2" applyFont="1" applyFill="1" applyBorder="1"/>
    <xf numFmtId="0" fontId="2" fillId="0" borderId="0" xfId="2" applyFont="1" applyBorder="1"/>
    <xf numFmtId="0" fontId="2" fillId="0" borderId="0" xfId="2" applyFont="1" applyBorder="1" applyAlignment="1" applyProtection="1">
      <alignment horizontal="left"/>
      <protection locked="0"/>
    </xf>
    <xf numFmtId="0" fontId="21" fillId="0" borderId="0" xfId="2" applyFont="1" applyBorder="1" applyAlignment="1" applyProtection="1">
      <alignment horizontal="center"/>
      <protection locked="0"/>
    </xf>
    <xf numFmtId="43" fontId="34" fillId="64" borderId="0" xfId="4" applyFont="1" applyFill="1" applyBorder="1" applyAlignment="1" applyProtection="1">
      <alignment horizontal="center"/>
      <protection locked="0"/>
    </xf>
    <xf numFmtId="0" fontId="33" fillId="2" borderId="0" xfId="2" applyFont="1" applyFill="1" applyProtection="1"/>
    <xf numFmtId="0" fontId="5" fillId="12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</cellXfs>
  <cellStyles count="15">
    <cellStyle name="Обычный" xfId="0" builtinId="0"/>
    <cellStyle name="Обычный 2" xfId="5"/>
    <cellStyle name="Обычный 2 2" xfId="6"/>
    <cellStyle name="Обычный 3" xfId="7"/>
    <cellStyle name="Обычный 4" xfId="2"/>
    <cellStyle name="Обычный 5" xfId="8"/>
    <cellStyle name="Пояснение 2" xfId="3"/>
    <cellStyle name="Финансовый" xfId="1" builtinId="3"/>
    <cellStyle name="Финансовый 2" xfId="9"/>
    <cellStyle name="Финансовый 3" xfId="10"/>
    <cellStyle name="Финансовый 3 2" xfId="11"/>
    <cellStyle name="Финансовый 4" xfId="12"/>
    <cellStyle name="Финансовый 5" xfId="13"/>
    <cellStyle name="Финансовый 6" xfId="14"/>
    <cellStyle name="Финансов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wnloads/&#1040;&#1053;&#1040;&#1051;&#1048;&#1047;%20&#1056;&#1040;&#1057;&#1061;&#1054;&#1044;&#1054;&#1042;&#1040;&#1053;&#1048;&#1071;%20&#1041;&#1070;&#1044;&#1046;&#1045;&#1058;&#1053;&#1067;&#1061;%20&#1057;&#1056;&#1045;&#1044;&#1057;&#1058;&#1042;%20&#1085;&#1072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школы "/>
      <sheetName val="СШ 1"/>
      <sheetName val="СШ 2"/>
      <sheetName val="МСШ"/>
      <sheetName val="Сельвинский"/>
      <sheetName val="Интеграл"/>
      <sheetName val="СШ 7"/>
      <sheetName val="гимназия 8"/>
      <sheetName val="НСШ"/>
      <sheetName val="ЗСШ"/>
      <sheetName val="СШ 11"/>
      <sheetName val="СШ 12"/>
      <sheetName val="СШ 13"/>
      <sheetName val="СШ 14"/>
      <sheetName val="СШ 15"/>
      <sheetName val="СШ 16"/>
      <sheetName val="СШ 17"/>
      <sheetName val="СШ 18"/>
      <sheetName val="СШ 18 (2)"/>
      <sheetName val="НРО"/>
      <sheetName val="Свод Планы школы "/>
      <sheetName val="Свод Касса школы  "/>
      <sheetName val="Лист1"/>
      <sheetName val="исполнение"/>
    </sheetNames>
    <sheetDataSet>
      <sheetData sheetId="0">
        <row r="2">
          <cell r="B2" t="str">
            <v xml:space="preserve">Информация о распределении бюджетных средств на 01.03.2024 года </v>
          </cell>
        </row>
        <row r="17">
          <cell r="B17" t="str">
            <v>2024 год</v>
          </cell>
        </row>
        <row r="62">
          <cell r="B62" t="str">
            <v>2024 год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JQ260"/>
  <sheetViews>
    <sheetView tabSelected="1" view="pageBreakPreview" topLeftCell="A98" zoomScale="68" zoomScaleNormal="62" zoomScaleSheetLayoutView="68" zoomScalePageLayoutView="70" workbookViewId="0">
      <selection activeCell="J1" sqref="J1"/>
    </sheetView>
  </sheetViews>
  <sheetFormatPr defaultColWidth="9.140625" defaultRowHeight="15" x14ac:dyDescent="0.25"/>
  <cols>
    <col min="1" max="1" width="74.28515625" style="450" customWidth="1"/>
    <col min="2" max="2" width="37" style="451" customWidth="1"/>
    <col min="3" max="3" width="25.140625" style="452" customWidth="1"/>
    <col min="4" max="4" width="26" style="453" customWidth="1"/>
    <col min="5" max="6" width="25" style="453" customWidth="1"/>
    <col min="7" max="7" width="24.7109375" style="453" customWidth="1"/>
    <col min="8" max="8" width="23.140625" style="453" customWidth="1"/>
    <col min="9" max="9" width="23.28515625" style="180" customWidth="1"/>
    <col min="10" max="15" width="9.140625" style="179"/>
    <col min="16" max="44" width="9.140625" style="448"/>
    <col min="45" max="46" width="9.140625" style="449"/>
    <col min="47" max="953" width="9.140625" style="6"/>
    <col min="954" max="16384" width="9.140625" style="5"/>
  </cols>
  <sheetData>
    <row r="1" spans="1:953" ht="77.25" customHeight="1" x14ac:dyDescent="0.25">
      <c r="A1" s="1"/>
      <c r="B1" s="456" t="s">
        <v>0</v>
      </c>
      <c r="C1" s="456"/>
      <c r="D1" s="456"/>
      <c r="E1" s="456"/>
      <c r="F1" s="456"/>
      <c r="G1" s="456"/>
      <c r="H1" s="456"/>
      <c r="I1" s="456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4"/>
      <c r="AT1" s="4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</row>
    <row r="2" spans="1:953" ht="18.75" customHeight="1" thickBot="1" x14ac:dyDescent="0.3">
      <c r="A2" s="1"/>
      <c r="B2" s="457" t="str">
        <f>'[1]Свод школы '!B2:H2</f>
        <v xml:space="preserve">Информация о распределении бюджетных средств на 01.03.2024 года </v>
      </c>
      <c r="C2" s="457"/>
      <c r="D2" s="457"/>
      <c r="E2" s="457"/>
      <c r="F2" s="457"/>
      <c r="G2" s="457"/>
      <c r="H2" s="457"/>
      <c r="I2" s="7"/>
      <c r="J2" s="2"/>
      <c r="K2" s="2"/>
      <c r="L2" s="2"/>
      <c r="M2" s="2"/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4"/>
      <c r="AT2" s="4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</row>
    <row r="3" spans="1:953" s="14" customFormat="1" ht="69.75" customHeight="1" x14ac:dyDescent="0.25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4</v>
      </c>
      <c r="I3" s="11" t="s">
        <v>8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3"/>
      <c r="AT3" s="13"/>
    </row>
    <row r="4" spans="1:953" s="21" customFormat="1" ht="14.25" customHeight="1" x14ac:dyDescent="0.25">
      <c r="A4" s="15">
        <v>1</v>
      </c>
      <c r="B4" s="16">
        <v>2</v>
      </c>
      <c r="C4" s="17">
        <v>3</v>
      </c>
      <c r="D4" s="18"/>
      <c r="E4" s="18"/>
      <c r="F4" s="18"/>
      <c r="G4" s="18"/>
      <c r="H4" s="18"/>
      <c r="I4" s="18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20"/>
      <c r="AT4" s="20"/>
    </row>
    <row r="5" spans="1:953" s="26" customFormat="1" ht="21.75" customHeight="1" x14ac:dyDescent="0.25">
      <c r="A5" s="22" t="s">
        <v>9</v>
      </c>
      <c r="B5" s="22"/>
      <c r="C5" s="23">
        <f>C61+C73+C259</f>
        <v>54440906.829999998</v>
      </c>
      <c r="D5" s="23">
        <f>D61+D73+D259</f>
        <v>5263694.1100000003</v>
      </c>
      <c r="E5" s="23">
        <f>E61+E73+E259</f>
        <v>49177212.719999999</v>
      </c>
      <c r="F5" s="23">
        <f>D5/C5*100</f>
        <v>9.6686378249294869</v>
      </c>
      <c r="G5" s="23">
        <f>G61+G73+G259</f>
        <v>9277221.4800000004</v>
      </c>
      <c r="H5" s="23">
        <f>H61+H73+H259</f>
        <v>5263694.1100000003</v>
      </c>
      <c r="I5" s="24">
        <f>H5/G5*100</f>
        <v>56.737829546783658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JQ5" s="27"/>
    </row>
    <row r="6" spans="1:953" s="32" customFormat="1" ht="21.75" customHeight="1" x14ac:dyDescent="0.25">
      <c r="A6" s="28" t="s">
        <v>10</v>
      </c>
      <c r="B6" s="28"/>
      <c r="C6" s="29">
        <f>C49+C178</f>
        <v>47045382</v>
      </c>
      <c r="D6" s="29">
        <f>D49+D178</f>
        <v>4354626.5600000005</v>
      </c>
      <c r="E6" s="29">
        <f>E49+E178</f>
        <v>42690755.439999998</v>
      </c>
      <c r="F6" s="29">
        <f t="shared" ref="F6:F16" si="0">D6/C6*100</f>
        <v>9.2562253187783678</v>
      </c>
      <c r="G6" s="29">
        <f>G49+G178</f>
        <v>7920781</v>
      </c>
      <c r="H6" s="29">
        <f>H49+H178</f>
        <v>4354626.5600000005</v>
      </c>
      <c r="I6" s="30">
        <f t="shared" ref="I6:I15" si="1">H6/G6*100</f>
        <v>54.977237219410569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JQ6" s="33"/>
    </row>
    <row r="7" spans="1:953" s="39" customFormat="1" ht="21.75" customHeight="1" x14ac:dyDescent="0.25">
      <c r="A7" s="34" t="s">
        <v>11</v>
      </c>
      <c r="B7" s="34"/>
      <c r="C7" s="35">
        <f>C8+C11+C16</f>
        <v>7395524.8300000001</v>
      </c>
      <c r="D7" s="35">
        <f>D8+D11+D16</f>
        <v>909067.54999999993</v>
      </c>
      <c r="E7" s="36">
        <f>E8+E11+E16</f>
        <v>6486457.2800000003</v>
      </c>
      <c r="F7" s="36">
        <f t="shared" si="0"/>
        <v>12.29213032065501</v>
      </c>
      <c r="G7" s="36">
        <f>G8+G11+G16</f>
        <v>1356440.48</v>
      </c>
      <c r="H7" s="36">
        <f>H8+H11+H16</f>
        <v>909067.54999999993</v>
      </c>
      <c r="I7" s="37">
        <f t="shared" si="1"/>
        <v>67.018609618610029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JQ7" s="40"/>
    </row>
    <row r="8" spans="1:953" s="44" customFormat="1" ht="21.75" customHeight="1" x14ac:dyDescent="0.25">
      <c r="A8" s="41" t="s">
        <v>12</v>
      </c>
      <c r="B8" s="41"/>
      <c r="C8" s="42">
        <f t="shared" ref="C8:H8" si="2">C73</f>
        <v>7305024.8300000001</v>
      </c>
      <c r="D8" s="42">
        <f t="shared" si="2"/>
        <v>909067.54999999993</v>
      </c>
      <c r="E8" s="36">
        <f t="shared" si="2"/>
        <v>6395957.2800000003</v>
      </c>
      <c r="F8" s="36">
        <f t="shared" si="0"/>
        <v>12.444414237535179</v>
      </c>
      <c r="G8" s="36">
        <f t="shared" si="2"/>
        <v>1356440.48</v>
      </c>
      <c r="H8" s="36">
        <f t="shared" si="2"/>
        <v>909067.54999999993</v>
      </c>
      <c r="I8" s="37">
        <f t="shared" si="1"/>
        <v>67.018609618610029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43"/>
      <c r="AT8" s="43"/>
      <c r="AJQ8" s="45"/>
    </row>
    <row r="9" spans="1:953" s="26" customFormat="1" ht="21.75" customHeight="1" x14ac:dyDescent="0.25">
      <c r="A9" s="22" t="s">
        <v>13</v>
      </c>
      <c r="B9" s="22"/>
      <c r="C9" s="23">
        <f>C10+C11</f>
        <v>40178158</v>
      </c>
      <c r="D9" s="23">
        <f>D10+D11</f>
        <v>3917931.06</v>
      </c>
      <c r="E9" s="23">
        <f>E10+E11</f>
        <v>36260226.939999998</v>
      </c>
      <c r="F9" s="23">
        <f t="shared" si="0"/>
        <v>9.7513954223585859</v>
      </c>
      <c r="G9" s="23">
        <f>G10+G11</f>
        <v>6471532</v>
      </c>
      <c r="H9" s="23">
        <f>H10+H11</f>
        <v>3917931.06</v>
      </c>
      <c r="I9" s="24">
        <f t="shared" si="1"/>
        <v>60.541013472544059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JQ9" s="27"/>
    </row>
    <row r="10" spans="1:953" s="32" customFormat="1" ht="21.75" customHeight="1" x14ac:dyDescent="0.25">
      <c r="A10" s="28" t="s">
        <v>14</v>
      </c>
      <c r="B10" s="28"/>
      <c r="C10" s="29">
        <f>C49</f>
        <v>40178158</v>
      </c>
      <c r="D10" s="29">
        <f>D49</f>
        <v>3917931.06</v>
      </c>
      <c r="E10" s="29">
        <f>E49</f>
        <v>36260226.939999998</v>
      </c>
      <c r="F10" s="29">
        <f t="shared" si="0"/>
        <v>9.7513954223585859</v>
      </c>
      <c r="G10" s="29">
        <f>G49</f>
        <v>6471532</v>
      </c>
      <c r="H10" s="29">
        <f>H49</f>
        <v>3917931.06</v>
      </c>
      <c r="I10" s="30">
        <f t="shared" si="1"/>
        <v>60.541013472544059</v>
      </c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JQ10" s="33"/>
    </row>
    <row r="11" spans="1:953" s="44" customFormat="1" ht="21.75" customHeight="1" x14ac:dyDescent="0.25">
      <c r="A11" s="46" t="s">
        <v>11</v>
      </c>
      <c r="B11" s="46"/>
      <c r="C11" s="42">
        <f>C60</f>
        <v>0</v>
      </c>
      <c r="D11" s="42">
        <f>D60</f>
        <v>0</v>
      </c>
      <c r="E11" s="36">
        <f>E60</f>
        <v>0</v>
      </c>
      <c r="F11" s="47" t="e">
        <f t="shared" si="0"/>
        <v>#DIV/0!</v>
      </c>
      <c r="G11" s="36">
        <f>G60</f>
        <v>0</v>
      </c>
      <c r="H11" s="36">
        <f>H60</f>
        <v>0</v>
      </c>
      <c r="I11" s="37" t="e">
        <f t="shared" si="1"/>
        <v>#DIV/0!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3"/>
      <c r="AT11" s="43"/>
      <c r="AJQ11" s="45"/>
    </row>
    <row r="12" spans="1:953" s="44" customFormat="1" ht="82.5" customHeight="1" x14ac:dyDescent="0.25">
      <c r="A12" s="48" t="s">
        <v>15</v>
      </c>
      <c r="B12" s="46"/>
      <c r="C12" s="42">
        <f>C247</f>
        <v>0</v>
      </c>
      <c r="D12" s="42">
        <f>D247</f>
        <v>0</v>
      </c>
      <c r="E12" s="36">
        <f t="shared" ref="E12:E13" si="3">E61</f>
        <v>36260226.939999998</v>
      </c>
      <c r="F12" s="47" t="e">
        <f t="shared" si="0"/>
        <v>#DIV/0!</v>
      </c>
      <c r="G12" s="42">
        <f>G247</f>
        <v>0</v>
      </c>
      <c r="H12" s="42">
        <f>H247</f>
        <v>0</v>
      </c>
      <c r="I12" s="37" t="e">
        <f t="shared" si="1"/>
        <v>#DIV/0!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3"/>
      <c r="AT12" s="43"/>
      <c r="AJQ12" s="45"/>
    </row>
    <row r="13" spans="1:953" s="44" customFormat="1" ht="54.75" customHeight="1" x14ac:dyDescent="0.25">
      <c r="A13" s="48" t="s">
        <v>16</v>
      </c>
      <c r="B13" s="46"/>
      <c r="C13" s="42">
        <f>C250</f>
        <v>0</v>
      </c>
      <c r="D13" s="42">
        <f>D250</f>
        <v>0</v>
      </c>
      <c r="E13" s="36">
        <f t="shared" si="3"/>
        <v>0</v>
      </c>
      <c r="F13" s="47" t="e">
        <f t="shared" si="0"/>
        <v>#DIV/0!</v>
      </c>
      <c r="G13" s="36"/>
      <c r="H13" s="36"/>
      <c r="I13" s="37" t="e">
        <f t="shared" si="1"/>
        <v>#DIV/0!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3"/>
      <c r="AT13" s="43"/>
      <c r="AJQ13" s="45"/>
    </row>
    <row r="14" spans="1:953" s="50" customFormat="1" ht="24.75" customHeight="1" x14ac:dyDescent="0.25">
      <c r="A14" s="22" t="s">
        <v>17</v>
      </c>
      <c r="B14" s="22"/>
      <c r="C14" s="23">
        <f>C15+C16</f>
        <v>6957724</v>
      </c>
      <c r="D14" s="23">
        <f>D15+D16</f>
        <v>436695.5</v>
      </c>
      <c r="E14" s="23">
        <f>E15+E16</f>
        <v>6521028.5</v>
      </c>
      <c r="F14" s="23">
        <f t="shared" si="0"/>
        <v>6.2764130914074778</v>
      </c>
      <c r="G14" s="23">
        <f>G15+G16</f>
        <v>1449249</v>
      </c>
      <c r="H14" s="23">
        <f>H15+H16</f>
        <v>436695.5</v>
      </c>
      <c r="I14" s="24">
        <f t="shared" si="1"/>
        <v>30.132537610859139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</row>
    <row r="15" spans="1:953" s="52" customFormat="1" ht="22.5" customHeight="1" x14ac:dyDescent="0.25">
      <c r="A15" s="28" t="s">
        <v>18</v>
      </c>
      <c r="B15" s="28"/>
      <c r="C15" s="29">
        <f t="shared" ref="C15:H15" si="4">C178</f>
        <v>6867224</v>
      </c>
      <c r="D15" s="29">
        <f t="shared" si="4"/>
        <v>436695.5</v>
      </c>
      <c r="E15" s="29">
        <f t="shared" si="4"/>
        <v>6430528.5</v>
      </c>
      <c r="F15" s="29">
        <f t="shared" si="0"/>
        <v>6.3591270650265663</v>
      </c>
      <c r="G15" s="29">
        <f t="shared" si="4"/>
        <v>1449249</v>
      </c>
      <c r="H15" s="29">
        <f t="shared" si="4"/>
        <v>436695.5</v>
      </c>
      <c r="I15" s="30">
        <f t="shared" si="1"/>
        <v>30.132537610859139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</row>
    <row r="16" spans="1:953" s="44" customFormat="1" ht="30" customHeight="1" x14ac:dyDescent="0.25">
      <c r="A16" s="53" t="s">
        <v>11</v>
      </c>
      <c r="B16" s="53"/>
      <c r="C16" s="36">
        <f>C257</f>
        <v>90500</v>
      </c>
      <c r="D16" s="36">
        <f t="shared" ref="D16:I16" si="5">D257</f>
        <v>0</v>
      </c>
      <c r="E16" s="36">
        <f t="shared" si="5"/>
        <v>90500</v>
      </c>
      <c r="F16" s="47">
        <f t="shared" si="0"/>
        <v>0</v>
      </c>
      <c r="G16" s="36">
        <f t="shared" si="5"/>
        <v>0</v>
      </c>
      <c r="H16" s="36">
        <f>H257</f>
        <v>0</v>
      </c>
      <c r="I16" s="36" t="e">
        <f t="shared" si="5"/>
        <v>#DIV/0!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43"/>
      <c r="AT16" s="43"/>
      <c r="AJQ16" s="45"/>
    </row>
    <row r="17" spans="1:953" s="44" customFormat="1" ht="30" customHeight="1" x14ac:dyDescent="0.25">
      <c r="A17" s="454" t="s">
        <v>19</v>
      </c>
      <c r="B17" s="455" t="str">
        <f>'[1]Свод школы '!B17:F17</f>
        <v>2024 год</v>
      </c>
      <c r="C17" s="455"/>
      <c r="D17" s="455"/>
      <c r="E17" s="455"/>
      <c r="F17" s="455"/>
      <c r="G17" s="455" t="s">
        <v>20</v>
      </c>
      <c r="H17" s="455"/>
      <c r="I17" s="45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43"/>
      <c r="AT17" s="43"/>
      <c r="AJQ17" s="45"/>
    </row>
    <row r="18" spans="1:953" s="44" customFormat="1" ht="64.5" customHeight="1" x14ac:dyDescent="0.25">
      <c r="A18" s="454"/>
      <c r="B18" s="54" t="s">
        <v>2</v>
      </c>
      <c r="C18" s="55" t="s">
        <v>21</v>
      </c>
      <c r="D18" s="55" t="s">
        <v>22</v>
      </c>
      <c r="E18" s="55" t="s">
        <v>5</v>
      </c>
      <c r="F18" s="55" t="s">
        <v>23</v>
      </c>
      <c r="G18" s="55" t="s">
        <v>7</v>
      </c>
      <c r="H18" s="55" t="s">
        <v>22</v>
      </c>
      <c r="I18" s="54" t="s">
        <v>8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43"/>
      <c r="AT18" s="43"/>
      <c r="AJQ18" s="45"/>
    </row>
    <row r="19" spans="1:953" s="62" customFormat="1" ht="53.25" customHeight="1" x14ac:dyDescent="0.25">
      <c r="A19" s="56" t="s">
        <v>24</v>
      </c>
      <c r="B19" s="57"/>
      <c r="C19" s="58">
        <f>C20+C21</f>
        <v>38422033</v>
      </c>
      <c r="D19" s="58">
        <f>D20+D21</f>
        <v>3912931.06</v>
      </c>
      <c r="E19" s="58">
        <f>E20+E21</f>
        <v>34509101.939999998</v>
      </c>
      <c r="F19" s="58">
        <f t="shared" ref="F19:F25" si="6">E19/D19*100</f>
        <v>881.92460871007506</v>
      </c>
      <c r="G19" s="58">
        <f>G20+G21</f>
        <v>6301532</v>
      </c>
      <c r="H19" s="58">
        <f>H20+H21</f>
        <v>3912931.06</v>
      </c>
      <c r="I19" s="59">
        <f t="shared" ref="I19:I60" si="7">H19/G19*100</f>
        <v>62.094916918615986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1"/>
      <c r="AT19" s="61"/>
    </row>
    <row r="20" spans="1:953" s="69" customFormat="1" ht="30" customHeight="1" x14ac:dyDescent="0.25">
      <c r="A20" s="63" t="s">
        <v>25</v>
      </c>
      <c r="B20" s="64">
        <v>211</v>
      </c>
      <c r="C20" s="65">
        <v>29510010</v>
      </c>
      <c r="D20" s="66">
        <f>H20</f>
        <v>3252498.56</v>
      </c>
      <c r="E20" s="66">
        <f>C20-D20</f>
        <v>26257511.440000001</v>
      </c>
      <c r="F20" s="66">
        <f>D20/C20*100</f>
        <v>11.0216789489397</v>
      </c>
      <c r="G20" s="65">
        <v>4839886</v>
      </c>
      <c r="H20" s="66">
        <f>3225286.43+27212.13</f>
        <v>3252498.56</v>
      </c>
      <c r="I20" s="67">
        <f>H20/G20*100</f>
        <v>67.201966327306067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68"/>
      <c r="AT20" s="68"/>
      <c r="AJQ20" s="70"/>
    </row>
    <row r="21" spans="1:953" s="69" customFormat="1" ht="30" customHeight="1" x14ac:dyDescent="0.25">
      <c r="A21" s="63" t="s">
        <v>26</v>
      </c>
      <c r="B21" s="64">
        <v>213</v>
      </c>
      <c r="C21" s="65">
        <v>8912023</v>
      </c>
      <c r="D21" s="66">
        <f>H21</f>
        <v>660432.5</v>
      </c>
      <c r="E21" s="66">
        <f>C21-D21</f>
        <v>8251590.5</v>
      </c>
      <c r="F21" s="66">
        <f>D21/C21*100</f>
        <v>7.4105789448703181</v>
      </c>
      <c r="G21" s="65">
        <v>1461646</v>
      </c>
      <c r="H21" s="66">
        <v>660432.5</v>
      </c>
      <c r="I21" s="67">
        <f>H21/G21*100</f>
        <v>45.184162239009993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68"/>
      <c r="AT21" s="68"/>
      <c r="AJQ21" s="70"/>
    </row>
    <row r="22" spans="1:953" s="76" customFormat="1" ht="18.75" x14ac:dyDescent="0.3">
      <c r="A22" s="71" t="s">
        <v>27</v>
      </c>
      <c r="B22" s="72"/>
      <c r="C22" s="73">
        <f>C23+C25+C27+C29+C33+C38</f>
        <v>1756125</v>
      </c>
      <c r="D22" s="73">
        <f>D23+D25+D27+D29+D33+D38</f>
        <v>5000</v>
      </c>
      <c r="E22" s="73">
        <f>E23+E25+E27+E29+E33+E38</f>
        <v>1751125</v>
      </c>
      <c r="F22" s="73">
        <f t="shared" si="6"/>
        <v>35022.5</v>
      </c>
      <c r="G22" s="73">
        <f>G23+G25+G27+G29+G33+G38</f>
        <v>170000</v>
      </c>
      <c r="H22" s="73">
        <f>H23+H25+H27+H29+H33+H38</f>
        <v>5000</v>
      </c>
      <c r="I22" s="74">
        <f t="shared" si="7"/>
        <v>2.9411764705882351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</row>
    <row r="23" spans="1:953" s="81" customFormat="1" ht="37.5" x14ac:dyDescent="0.3">
      <c r="A23" s="77" t="s">
        <v>28</v>
      </c>
      <c r="B23" s="57"/>
      <c r="C23" s="78">
        <f>C24</f>
        <v>0</v>
      </c>
      <c r="D23" s="78">
        <f>D24</f>
        <v>0</v>
      </c>
      <c r="E23" s="78">
        <f>E24</f>
        <v>0</v>
      </c>
      <c r="F23" s="78" t="e">
        <f t="shared" si="6"/>
        <v>#DIV/0!</v>
      </c>
      <c r="G23" s="78">
        <f>G24</f>
        <v>0</v>
      </c>
      <c r="H23" s="78">
        <f>H24</f>
        <v>0</v>
      </c>
      <c r="I23" s="79" t="e">
        <f t="shared" si="7"/>
        <v>#DIV/0!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</row>
    <row r="24" spans="1:953" s="84" customFormat="1" ht="64.5" customHeight="1" x14ac:dyDescent="0.25">
      <c r="A24" s="63" t="s">
        <v>29</v>
      </c>
      <c r="B24" s="82">
        <v>2120003</v>
      </c>
      <c r="C24" s="65">
        <v>0</v>
      </c>
      <c r="D24" s="66">
        <f>H24</f>
        <v>0</v>
      </c>
      <c r="E24" s="66">
        <f>C24-D24</f>
        <v>0</v>
      </c>
      <c r="F24" s="66" t="e">
        <f>D24/C24*100</f>
        <v>#DIV/0!</v>
      </c>
      <c r="G24" s="66"/>
      <c r="H24" s="66"/>
      <c r="I24" s="67" t="e">
        <f t="shared" si="7"/>
        <v>#DIV/0!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3"/>
      <c r="AT24" s="83"/>
    </row>
    <row r="25" spans="1:953" s="89" customFormat="1" ht="64.5" customHeight="1" x14ac:dyDescent="0.25">
      <c r="A25" s="85" t="s">
        <v>30</v>
      </c>
      <c r="B25" s="57"/>
      <c r="C25" s="86">
        <f>C26</f>
        <v>0</v>
      </c>
      <c r="D25" s="86">
        <f>D26</f>
        <v>0</v>
      </c>
      <c r="E25" s="86">
        <f>E26</f>
        <v>0</v>
      </c>
      <c r="F25" s="86" t="e">
        <f t="shared" si="6"/>
        <v>#DIV/0!</v>
      </c>
      <c r="G25" s="86">
        <f>G26</f>
        <v>0</v>
      </c>
      <c r="H25" s="86">
        <f>H26</f>
        <v>0</v>
      </c>
      <c r="I25" s="87" t="e">
        <f t="shared" si="7"/>
        <v>#DIV/0!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</row>
    <row r="26" spans="1:953" s="84" customFormat="1" ht="33.75" customHeight="1" x14ac:dyDescent="0.25">
      <c r="A26" s="90" t="s">
        <v>31</v>
      </c>
      <c r="B26" s="82">
        <v>2210007</v>
      </c>
      <c r="C26" s="65"/>
      <c r="D26" s="66">
        <f>H26</f>
        <v>0</v>
      </c>
      <c r="E26" s="66">
        <f>C26-D26</f>
        <v>0</v>
      </c>
      <c r="F26" s="66" t="e">
        <f>D26/C26*100</f>
        <v>#DIV/0!</v>
      </c>
      <c r="G26" s="66"/>
      <c r="H26" s="66"/>
      <c r="I26" s="67" t="e">
        <f>H26/G26*100</f>
        <v>#DIV/0!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3"/>
      <c r="AT26" s="83"/>
    </row>
    <row r="27" spans="1:953" s="93" customFormat="1" ht="18.75" x14ac:dyDescent="0.25">
      <c r="A27" s="91" t="s">
        <v>32</v>
      </c>
      <c r="B27" s="57">
        <v>225</v>
      </c>
      <c r="C27" s="86">
        <f>C28</f>
        <v>50000</v>
      </c>
      <c r="D27" s="86">
        <f>D28</f>
        <v>5000</v>
      </c>
      <c r="E27" s="86">
        <f>E28</f>
        <v>45000</v>
      </c>
      <c r="F27" s="86">
        <f t="shared" ref="F27:F33" si="8">E27/D27*100</f>
        <v>900</v>
      </c>
      <c r="G27" s="86">
        <f>G28</f>
        <v>50000</v>
      </c>
      <c r="H27" s="86">
        <f>H28</f>
        <v>5000</v>
      </c>
      <c r="I27" s="87">
        <f t="shared" si="7"/>
        <v>10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</row>
    <row r="28" spans="1:953" s="98" customFormat="1" ht="18.75" x14ac:dyDescent="0.25">
      <c r="A28" s="94" t="s">
        <v>33</v>
      </c>
      <c r="B28" s="95">
        <v>2250063</v>
      </c>
      <c r="C28" s="65">
        <v>50000</v>
      </c>
      <c r="D28" s="66">
        <f>H28</f>
        <v>5000</v>
      </c>
      <c r="E28" s="66">
        <f>C28-D28</f>
        <v>45000</v>
      </c>
      <c r="F28" s="66">
        <f>D28/C28*100</f>
        <v>10</v>
      </c>
      <c r="G28" s="66">
        <v>50000</v>
      </c>
      <c r="H28" s="66">
        <v>5000</v>
      </c>
      <c r="I28" s="67">
        <f>H28/G28*100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7"/>
      <c r="AT28" s="97"/>
    </row>
    <row r="29" spans="1:953" s="93" customFormat="1" ht="18.75" x14ac:dyDescent="0.25">
      <c r="A29" s="91" t="s">
        <v>34</v>
      </c>
      <c r="B29" s="57">
        <v>226</v>
      </c>
      <c r="C29" s="86">
        <f>SUM(C30:C32)</f>
        <v>121500</v>
      </c>
      <c r="D29" s="86">
        <f>SUM(D30:D32)</f>
        <v>0</v>
      </c>
      <c r="E29" s="86">
        <f>SUM(E30:E32)</f>
        <v>121500</v>
      </c>
      <c r="F29" s="86" t="e">
        <f t="shared" si="8"/>
        <v>#DIV/0!</v>
      </c>
      <c r="G29" s="86">
        <f>SUM(G30:G32)</f>
        <v>120000</v>
      </c>
      <c r="H29" s="86">
        <f>SUM(H30:H32)</f>
        <v>0</v>
      </c>
      <c r="I29" s="87">
        <f t="shared" si="7"/>
        <v>0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</row>
    <row r="30" spans="1:953" s="101" customFormat="1" ht="24.75" customHeight="1" x14ac:dyDescent="0.25">
      <c r="A30" s="99" t="s">
        <v>35</v>
      </c>
      <c r="B30" s="95">
        <v>2260034</v>
      </c>
      <c r="C30" s="65"/>
      <c r="D30" s="66">
        <f>H30</f>
        <v>0</v>
      </c>
      <c r="E30" s="66">
        <f>C30-D30</f>
        <v>0</v>
      </c>
      <c r="F30" s="66" t="e">
        <f>D30/C30*100</f>
        <v>#DIV/0!</v>
      </c>
      <c r="G30" s="66"/>
      <c r="H30" s="66"/>
      <c r="I30" s="67" t="e">
        <f>H30/G30*100</f>
        <v>#DIV/0!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100"/>
      <c r="AT30" s="100"/>
    </row>
    <row r="31" spans="1:953" s="101" customFormat="1" ht="36.75" customHeight="1" x14ac:dyDescent="0.25">
      <c r="A31" s="102" t="s">
        <v>36</v>
      </c>
      <c r="B31" s="95">
        <v>2260035</v>
      </c>
      <c r="C31" s="65">
        <v>121500</v>
      </c>
      <c r="D31" s="66">
        <f t="shared" ref="D31:D32" si="9">H31</f>
        <v>0</v>
      </c>
      <c r="E31" s="66">
        <f>C31-D31</f>
        <v>121500</v>
      </c>
      <c r="F31" s="66">
        <f>D31/C31*100</f>
        <v>0</v>
      </c>
      <c r="G31" s="66">
        <v>120000</v>
      </c>
      <c r="H31" s="66"/>
      <c r="I31" s="67">
        <f>H31/G31*100</f>
        <v>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100"/>
      <c r="AT31" s="100"/>
    </row>
    <row r="32" spans="1:953" s="98" customFormat="1" ht="41.25" customHeight="1" x14ac:dyDescent="0.25">
      <c r="A32" s="94" t="s">
        <v>37</v>
      </c>
      <c r="B32" s="95">
        <v>2260055</v>
      </c>
      <c r="C32" s="65"/>
      <c r="D32" s="66">
        <f t="shared" si="9"/>
        <v>0</v>
      </c>
      <c r="E32" s="66">
        <f>C32-D32</f>
        <v>0</v>
      </c>
      <c r="F32" s="66" t="e">
        <f>D32/C32*100</f>
        <v>#DIV/0!</v>
      </c>
      <c r="G32" s="66"/>
      <c r="H32" s="66"/>
      <c r="I32" s="67" t="e">
        <f>H32/G32*100</f>
        <v>#DIV/0!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7"/>
      <c r="AT32" s="97"/>
    </row>
    <row r="33" spans="1:46" s="93" customFormat="1" ht="18.75" x14ac:dyDescent="0.25">
      <c r="A33" s="91" t="s">
        <v>38</v>
      </c>
      <c r="B33" s="57">
        <v>310</v>
      </c>
      <c r="C33" s="86">
        <f>SUM(C34:C37)</f>
        <v>1432125</v>
      </c>
      <c r="D33" s="86">
        <f>SUM(D34:D37)</f>
        <v>0</v>
      </c>
      <c r="E33" s="86">
        <f>SUM(E34:E37)</f>
        <v>1432125</v>
      </c>
      <c r="F33" s="86" t="e">
        <f t="shared" si="8"/>
        <v>#DIV/0!</v>
      </c>
      <c r="G33" s="86">
        <f>SUM(G34:G37)</f>
        <v>0</v>
      </c>
      <c r="H33" s="86">
        <f>SUM(H34:H37)</f>
        <v>0</v>
      </c>
      <c r="I33" s="87" t="e">
        <f t="shared" si="7"/>
        <v>#DIV/0!</v>
      </c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</row>
    <row r="34" spans="1:46" s="98" customFormat="1" ht="18.75" x14ac:dyDescent="0.25">
      <c r="A34" s="103" t="s">
        <v>39</v>
      </c>
      <c r="B34" s="82">
        <v>3100032</v>
      </c>
      <c r="C34" s="65"/>
      <c r="D34" s="66">
        <f>H34</f>
        <v>0</v>
      </c>
      <c r="E34" s="66">
        <f>C34-D34</f>
        <v>0</v>
      </c>
      <c r="F34" s="66" t="e">
        <f t="shared" ref="F34:F59" si="10">D34/C34*100</f>
        <v>#DIV/0!</v>
      </c>
      <c r="G34" s="66"/>
      <c r="H34" s="66"/>
      <c r="I34" s="67" t="e">
        <f t="shared" si="7"/>
        <v>#DIV/0!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7"/>
      <c r="AT34" s="97"/>
    </row>
    <row r="35" spans="1:46" s="106" customFormat="1" ht="18.75" x14ac:dyDescent="0.25">
      <c r="A35" s="103" t="s">
        <v>40</v>
      </c>
      <c r="B35" s="82">
        <v>3100033</v>
      </c>
      <c r="C35" s="65"/>
      <c r="D35" s="66">
        <f t="shared" ref="D35:D37" si="11">H35</f>
        <v>0</v>
      </c>
      <c r="E35" s="66">
        <f>C35-D35</f>
        <v>0</v>
      </c>
      <c r="F35" s="66" t="e">
        <f t="shared" si="10"/>
        <v>#DIV/0!</v>
      </c>
      <c r="G35" s="66"/>
      <c r="H35" s="66"/>
      <c r="I35" s="67" t="e">
        <f t="shared" si="7"/>
        <v>#DIV/0!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5"/>
      <c r="AT35" s="105"/>
    </row>
    <row r="36" spans="1:46" s="98" customFormat="1" ht="31.5" x14ac:dyDescent="0.25">
      <c r="A36" s="107" t="s">
        <v>41</v>
      </c>
      <c r="B36" s="82">
        <v>3100034</v>
      </c>
      <c r="C36" s="65">
        <v>1232125</v>
      </c>
      <c r="D36" s="66">
        <f t="shared" si="11"/>
        <v>0</v>
      </c>
      <c r="E36" s="66">
        <f>C36-D36</f>
        <v>1232125</v>
      </c>
      <c r="F36" s="66">
        <f t="shared" si="10"/>
        <v>0</v>
      </c>
      <c r="G36" s="66"/>
      <c r="H36" s="66"/>
      <c r="I36" s="67" t="e">
        <f t="shared" si="7"/>
        <v>#DIV/0!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7"/>
      <c r="AT36" s="97"/>
    </row>
    <row r="37" spans="1:46" s="98" customFormat="1" ht="18.75" x14ac:dyDescent="0.25">
      <c r="A37" s="103" t="s">
        <v>42</v>
      </c>
      <c r="B37" s="82">
        <v>3100035</v>
      </c>
      <c r="C37" s="65">
        <v>200000</v>
      </c>
      <c r="D37" s="66">
        <f t="shared" si="11"/>
        <v>0</v>
      </c>
      <c r="E37" s="66">
        <f>C37-D37</f>
        <v>200000</v>
      </c>
      <c r="F37" s="66">
        <f t="shared" si="10"/>
        <v>0</v>
      </c>
      <c r="G37" s="66"/>
      <c r="H37" s="66"/>
      <c r="I37" s="67" t="e">
        <f t="shared" si="7"/>
        <v>#DIV/0!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7"/>
      <c r="AT37" s="97"/>
    </row>
    <row r="38" spans="1:46" s="114" customFormat="1" ht="18.75" x14ac:dyDescent="0.25">
      <c r="A38" s="108" t="s">
        <v>43</v>
      </c>
      <c r="B38" s="109">
        <v>340</v>
      </c>
      <c r="C38" s="110">
        <f>C39+C46</f>
        <v>152500</v>
      </c>
      <c r="D38" s="110">
        <f>D39+D46</f>
        <v>0</v>
      </c>
      <c r="E38" s="110">
        <f>E39+E46</f>
        <v>152500</v>
      </c>
      <c r="F38" s="111">
        <f t="shared" si="10"/>
        <v>0</v>
      </c>
      <c r="G38" s="110">
        <f>G39+G46</f>
        <v>0</v>
      </c>
      <c r="H38" s="110">
        <f>H39+H46</f>
        <v>0</v>
      </c>
      <c r="I38" s="112" t="e">
        <f t="shared" si="7"/>
        <v>#DIV/0!</v>
      </c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</row>
    <row r="39" spans="1:46" s="93" customFormat="1" ht="18.75" x14ac:dyDescent="0.25">
      <c r="A39" s="91"/>
      <c r="B39" s="57">
        <v>346</v>
      </c>
      <c r="C39" s="86">
        <f>SUM(C40:C45)</f>
        <v>107000</v>
      </c>
      <c r="D39" s="86">
        <f>SUM(D40:D45)</f>
        <v>0</v>
      </c>
      <c r="E39" s="86">
        <f>SUM(E40:E45)</f>
        <v>107000</v>
      </c>
      <c r="F39" s="115">
        <f t="shared" si="10"/>
        <v>0</v>
      </c>
      <c r="G39" s="86">
        <f>SUM(G40:G45)</f>
        <v>0</v>
      </c>
      <c r="H39" s="86">
        <f>SUM(H40:H45)</f>
        <v>0</v>
      </c>
      <c r="I39" s="87" t="e">
        <f t="shared" si="7"/>
        <v>#DIV/0!</v>
      </c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</row>
    <row r="40" spans="1:46" s="106" customFormat="1" ht="50.25" customHeight="1" x14ac:dyDescent="0.25">
      <c r="A40" s="107" t="s">
        <v>44</v>
      </c>
      <c r="B40" s="82">
        <v>3460017</v>
      </c>
      <c r="C40" s="65">
        <v>67000</v>
      </c>
      <c r="D40" s="66">
        <f>H40</f>
        <v>0</v>
      </c>
      <c r="E40" s="66">
        <f t="shared" ref="E40:E45" si="12">C40-D40</f>
        <v>67000</v>
      </c>
      <c r="F40" s="66">
        <f t="shared" si="10"/>
        <v>0</v>
      </c>
      <c r="G40" s="66"/>
      <c r="H40" s="66"/>
      <c r="I40" s="67" t="e">
        <f t="shared" si="7"/>
        <v>#DIV/0!</v>
      </c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5"/>
      <c r="AT40" s="105"/>
    </row>
    <row r="41" spans="1:46" s="106" customFormat="1" ht="52.5" customHeight="1" x14ac:dyDescent="0.25">
      <c r="A41" s="107" t="s">
        <v>45</v>
      </c>
      <c r="B41" s="82">
        <v>3460018</v>
      </c>
      <c r="C41" s="65"/>
      <c r="D41" s="66">
        <f>H41</f>
        <v>0</v>
      </c>
      <c r="E41" s="66">
        <f t="shared" si="12"/>
        <v>0</v>
      </c>
      <c r="F41" s="66" t="e">
        <f t="shared" si="10"/>
        <v>#DIV/0!</v>
      </c>
      <c r="G41" s="66"/>
      <c r="H41" s="66"/>
      <c r="I41" s="67" t="e">
        <f t="shared" si="7"/>
        <v>#DIV/0!</v>
      </c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5"/>
      <c r="AT41" s="105"/>
    </row>
    <row r="42" spans="1:46" s="106" customFormat="1" ht="60.75" customHeight="1" x14ac:dyDescent="0.25">
      <c r="A42" s="107" t="s">
        <v>46</v>
      </c>
      <c r="B42" s="82">
        <v>3460019</v>
      </c>
      <c r="C42" s="65"/>
      <c r="D42" s="66">
        <f>H42</f>
        <v>0</v>
      </c>
      <c r="E42" s="66">
        <f t="shared" si="12"/>
        <v>0</v>
      </c>
      <c r="F42" s="66" t="e">
        <f t="shared" si="10"/>
        <v>#DIV/0!</v>
      </c>
      <c r="G42" s="66"/>
      <c r="H42" s="66"/>
      <c r="I42" s="67" t="e">
        <f t="shared" si="7"/>
        <v>#DIV/0!</v>
      </c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5"/>
      <c r="AT42" s="105"/>
    </row>
    <row r="43" spans="1:46" s="98" customFormat="1" ht="18.75" x14ac:dyDescent="0.25">
      <c r="A43" s="116" t="s">
        <v>47</v>
      </c>
      <c r="B43" s="82">
        <v>3460020</v>
      </c>
      <c r="C43" s="65"/>
      <c r="D43" s="66">
        <f>H43</f>
        <v>0</v>
      </c>
      <c r="E43" s="66">
        <f t="shared" si="12"/>
        <v>0</v>
      </c>
      <c r="F43" s="66" t="e">
        <f t="shared" si="10"/>
        <v>#DIV/0!</v>
      </c>
      <c r="G43" s="66"/>
      <c r="H43" s="66"/>
      <c r="I43" s="67" t="e">
        <f t="shared" si="7"/>
        <v>#DIV/0!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7"/>
      <c r="AT43" s="97"/>
    </row>
    <row r="44" spans="1:46" s="98" customFormat="1" ht="18.75" x14ac:dyDescent="0.25">
      <c r="A44" s="107" t="s">
        <v>48</v>
      </c>
      <c r="B44" s="82">
        <v>3460021</v>
      </c>
      <c r="C44" s="65"/>
      <c r="D44" s="66">
        <f>H44</f>
        <v>0</v>
      </c>
      <c r="E44" s="66">
        <f t="shared" si="12"/>
        <v>0</v>
      </c>
      <c r="F44" s="66" t="e">
        <f t="shared" si="10"/>
        <v>#DIV/0!</v>
      </c>
      <c r="G44" s="66"/>
      <c r="H44" s="66"/>
      <c r="I44" s="67" t="e">
        <f t="shared" si="7"/>
        <v>#DIV/0!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7"/>
      <c r="AT44" s="97"/>
    </row>
    <row r="45" spans="1:46" s="98" customFormat="1" ht="18.75" x14ac:dyDescent="0.25">
      <c r="A45" s="116" t="s">
        <v>49</v>
      </c>
      <c r="B45" s="82">
        <v>3460041</v>
      </c>
      <c r="C45" s="65">
        <v>40000</v>
      </c>
      <c r="D45" s="66"/>
      <c r="E45" s="66">
        <f t="shared" si="12"/>
        <v>40000</v>
      </c>
      <c r="F45" s="66">
        <f t="shared" si="10"/>
        <v>0</v>
      </c>
      <c r="G45" s="66"/>
      <c r="H45" s="66"/>
      <c r="I45" s="67" t="e">
        <f t="shared" si="7"/>
        <v>#DIV/0!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7"/>
      <c r="AT45" s="97"/>
    </row>
    <row r="46" spans="1:46" s="93" customFormat="1" ht="18.75" x14ac:dyDescent="0.25">
      <c r="A46" s="85"/>
      <c r="B46" s="57">
        <v>349</v>
      </c>
      <c r="C46" s="86">
        <f>SUM(C47:C48)</f>
        <v>45500</v>
      </c>
      <c r="D46" s="86">
        <f>SUM(D47:D48)</f>
        <v>0</v>
      </c>
      <c r="E46" s="86">
        <f>SUM(E47:E48)</f>
        <v>45500</v>
      </c>
      <c r="F46" s="115">
        <f t="shared" si="10"/>
        <v>0</v>
      </c>
      <c r="G46" s="86">
        <f>SUM(G47:G48)</f>
        <v>0</v>
      </c>
      <c r="H46" s="86">
        <f>SUM(H47:H48)</f>
        <v>0</v>
      </c>
      <c r="I46" s="87" t="e">
        <f t="shared" si="7"/>
        <v>#DIV/0!</v>
      </c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</row>
    <row r="47" spans="1:46" s="106" customFormat="1" ht="39" customHeight="1" x14ac:dyDescent="0.25">
      <c r="A47" s="117" t="s">
        <v>50</v>
      </c>
      <c r="B47" s="82">
        <v>3490000</v>
      </c>
      <c r="C47" s="65">
        <v>40500</v>
      </c>
      <c r="D47" s="66">
        <f>H47</f>
        <v>0</v>
      </c>
      <c r="E47" s="66">
        <f>C47-D47</f>
        <v>40500</v>
      </c>
      <c r="F47" s="66">
        <f>D47/C47*100</f>
        <v>0</v>
      </c>
      <c r="G47" s="66"/>
      <c r="H47" s="66"/>
      <c r="I47" s="67" t="e">
        <f t="shared" si="7"/>
        <v>#DIV/0!</v>
      </c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5"/>
      <c r="AT47" s="105"/>
    </row>
    <row r="48" spans="1:46" s="106" customFormat="1" ht="36" customHeight="1" x14ac:dyDescent="0.25">
      <c r="A48" s="103" t="s">
        <v>51</v>
      </c>
      <c r="B48" s="82">
        <v>3490004</v>
      </c>
      <c r="C48" s="65">
        <v>5000</v>
      </c>
      <c r="D48" s="66">
        <f>H48</f>
        <v>0</v>
      </c>
      <c r="E48" s="66">
        <f>C48-D48</f>
        <v>5000</v>
      </c>
      <c r="F48" s="66">
        <f>D48/C48*100</f>
        <v>0</v>
      </c>
      <c r="G48" s="66"/>
      <c r="H48" s="66"/>
      <c r="I48" s="67" t="e">
        <f t="shared" si="7"/>
        <v>#DIV/0!</v>
      </c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5"/>
      <c r="AT48" s="105"/>
    </row>
    <row r="49" spans="1:953" s="124" customFormat="1" ht="165" customHeight="1" x14ac:dyDescent="0.25">
      <c r="A49" s="118" t="s">
        <v>52</v>
      </c>
      <c r="B49" s="119" t="s">
        <v>53</v>
      </c>
      <c r="C49" s="120">
        <f>C22+C19</f>
        <v>40178158</v>
      </c>
      <c r="D49" s="120">
        <f>D22+D19</f>
        <v>3917931.06</v>
      </c>
      <c r="E49" s="120">
        <f>E22+E19</f>
        <v>36260226.939999998</v>
      </c>
      <c r="F49" s="120">
        <f>D49/C49*100</f>
        <v>9.7513954223585859</v>
      </c>
      <c r="G49" s="120">
        <f>G22+G19</f>
        <v>6471532</v>
      </c>
      <c r="H49" s="120">
        <f>H22+H19</f>
        <v>3917931.06</v>
      </c>
      <c r="I49" s="121">
        <f t="shared" si="7"/>
        <v>60.541013472544059</v>
      </c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3"/>
      <c r="AT49" s="123"/>
    </row>
    <row r="50" spans="1:953" s="114" customFormat="1" ht="111" customHeight="1" x14ac:dyDescent="0.25">
      <c r="A50" s="125" t="s">
        <v>54</v>
      </c>
      <c r="B50" s="72" t="s">
        <v>55</v>
      </c>
      <c r="C50" s="126"/>
      <c r="D50" s="127">
        <f>H50</f>
        <v>0</v>
      </c>
      <c r="E50" s="127">
        <f>C50-D50</f>
        <v>0</v>
      </c>
      <c r="F50" s="127" t="e">
        <f t="shared" si="10"/>
        <v>#DIV/0!</v>
      </c>
      <c r="G50" s="127"/>
      <c r="H50" s="127"/>
      <c r="I50" s="128" t="e">
        <f t="shared" si="7"/>
        <v>#DIV/0!</v>
      </c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13"/>
      <c r="AT50" s="113"/>
    </row>
    <row r="51" spans="1:953" s="114" customFormat="1" ht="61.5" customHeight="1" x14ac:dyDescent="0.25">
      <c r="A51" s="125" t="s">
        <v>56</v>
      </c>
      <c r="B51" s="72" t="s">
        <v>57</v>
      </c>
      <c r="C51" s="126">
        <f>C52+C53</f>
        <v>0</v>
      </c>
      <c r="D51" s="127">
        <f>D52+D53</f>
        <v>0</v>
      </c>
      <c r="E51" s="127">
        <f>E52+E53</f>
        <v>0</v>
      </c>
      <c r="F51" s="127" t="e">
        <f t="shared" si="10"/>
        <v>#DIV/0!</v>
      </c>
      <c r="G51" s="127">
        <f>G52+G53</f>
        <v>0</v>
      </c>
      <c r="H51" s="127">
        <f>H52+H53</f>
        <v>0</v>
      </c>
      <c r="I51" s="128" t="e">
        <f>H51/G51*100</f>
        <v>#DIV/0!</v>
      </c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13"/>
      <c r="AT51" s="113"/>
    </row>
    <row r="52" spans="1:953" s="106" customFormat="1" ht="36" customHeight="1" x14ac:dyDescent="0.25">
      <c r="A52" s="129" t="s">
        <v>58</v>
      </c>
      <c r="B52" s="82">
        <v>2260061</v>
      </c>
      <c r="C52" s="65"/>
      <c r="D52" s="66">
        <f>H52</f>
        <v>0</v>
      </c>
      <c r="E52" s="66">
        <f>C52-D52</f>
        <v>0</v>
      </c>
      <c r="F52" s="66" t="e">
        <f t="shared" si="10"/>
        <v>#DIV/0!</v>
      </c>
      <c r="G52" s="66"/>
      <c r="H52" s="66"/>
      <c r="I52" s="67" t="e">
        <f t="shared" si="7"/>
        <v>#DIV/0!</v>
      </c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5"/>
      <c r="AT52" s="105"/>
    </row>
    <row r="53" spans="1:953" s="106" customFormat="1" ht="36" customHeight="1" x14ac:dyDescent="0.25">
      <c r="A53" s="129" t="s">
        <v>59</v>
      </c>
      <c r="B53" s="82">
        <v>3420000</v>
      </c>
      <c r="C53" s="65"/>
      <c r="D53" s="66">
        <f>H53</f>
        <v>0</v>
      </c>
      <c r="E53" s="66">
        <f>C53-D53</f>
        <v>0</v>
      </c>
      <c r="F53" s="66" t="e">
        <f t="shared" si="10"/>
        <v>#DIV/0!</v>
      </c>
      <c r="G53" s="66"/>
      <c r="H53" s="66"/>
      <c r="I53" s="67" t="e">
        <f t="shared" si="7"/>
        <v>#DIV/0!</v>
      </c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5"/>
      <c r="AT53" s="105"/>
    </row>
    <row r="54" spans="1:953" s="106" customFormat="1" ht="76.5" customHeight="1" x14ac:dyDescent="0.25">
      <c r="A54" s="125" t="s">
        <v>60</v>
      </c>
      <c r="B54" s="130" t="s">
        <v>61</v>
      </c>
      <c r="C54" s="131">
        <f>C55</f>
        <v>0</v>
      </c>
      <c r="D54" s="131">
        <f>D55</f>
        <v>0</v>
      </c>
      <c r="E54" s="131">
        <f>E55</f>
        <v>0</v>
      </c>
      <c r="F54" s="127" t="e">
        <f t="shared" si="10"/>
        <v>#DIV/0!</v>
      </c>
      <c r="G54" s="131">
        <f>G55</f>
        <v>0</v>
      </c>
      <c r="H54" s="131">
        <f>H55</f>
        <v>0</v>
      </c>
      <c r="I54" s="128" t="e">
        <f>H54/G54*100</f>
        <v>#DIV/0!</v>
      </c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5"/>
      <c r="AT54" s="105"/>
    </row>
    <row r="55" spans="1:953" s="106" customFormat="1" ht="36" customHeight="1" x14ac:dyDescent="0.25">
      <c r="A55" s="132" t="s">
        <v>62</v>
      </c>
      <c r="B55" s="133"/>
      <c r="C55" s="134">
        <f>SUM(C56)</f>
        <v>0</v>
      </c>
      <c r="D55" s="134">
        <f t="shared" ref="D55:E55" si="13">SUM(D56)</f>
        <v>0</v>
      </c>
      <c r="E55" s="134">
        <f t="shared" si="13"/>
        <v>0</v>
      </c>
      <c r="F55" s="135" t="e">
        <f>D55/C55*100</f>
        <v>#DIV/0!</v>
      </c>
      <c r="G55" s="134">
        <f>SUM(G56)</f>
        <v>0</v>
      </c>
      <c r="H55" s="134">
        <f>SUM(H56)</f>
        <v>0</v>
      </c>
      <c r="I55" s="136" t="e">
        <f t="shared" si="7"/>
        <v>#DIV/0!</v>
      </c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5"/>
    </row>
    <row r="56" spans="1:953" s="106" customFormat="1" ht="36" customHeight="1" x14ac:dyDescent="0.25">
      <c r="A56" s="129" t="s">
        <v>63</v>
      </c>
      <c r="B56" s="82">
        <v>2260382</v>
      </c>
      <c r="C56" s="137"/>
      <c r="D56" s="66"/>
      <c r="E56" s="66"/>
      <c r="F56" s="66" t="e">
        <f t="shared" si="10"/>
        <v>#DIV/0!</v>
      </c>
      <c r="G56" s="66"/>
      <c r="H56" s="66"/>
      <c r="I56" s="67" t="e">
        <f t="shared" si="7"/>
        <v>#DIV/0!</v>
      </c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5"/>
    </row>
    <row r="57" spans="1:953" s="106" customFormat="1" ht="81.75" customHeight="1" x14ac:dyDescent="0.25">
      <c r="A57" s="125" t="s">
        <v>64</v>
      </c>
      <c r="B57" s="138" t="s">
        <v>65</v>
      </c>
      <c r="C57" s="131">
        <f>C58</f>
        <v>0</v>
      </c>
      <c r="D57" s="131">
        <f>D58</f>
        <v>0</v>
      </c>
      <c r="E57" s="131">
        <f>E58</f>
        <v>0</v>
      </c>
      <c r="F57" s="127" t="e">
        <f t="shared" si="10"/>
        <v>#DIV/0!</v>
      </c>
      <c r="G57" s="131">
        <f>G58</f>
        <v>0</v>
      </c>
      <c r="H57" s="131">
        <f>H58</f>
        <v>0</v>
      </c>
      <c r="I57" s="128" t="e">
        <f>H57/G57*100</f>
        <v>#DIV/0!</v>
      </c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5"/>
      <c r="AT57" s="105"/>
    </row>
    <row r="58" spans="1:953" s="106" customFormat="1" ht="36" customHeight="1" x14ac:dyDescent="0.25">
      <c r="A58" s="139" t="s">
        <v>66</v>
      </c>
      <c r="B58" s="140"/>
      <c r="C58" s="134">
        <f>SUM(C59)</f>
        <v>0</v>
      </c>
      <c r="D58" s="134">
        <f>SUM(D59)</f>
        <v>0</v>
      </c>
      <c r="E58" s="134">
        <f t="shared" ref="E58" si="14">SUM(E59)</f>
        <v>0</v>
      </c>
      <c r="F58" s="135" t="e">
        <f>D58/C58*100</f>
        <v>#DIV/0!</v>
      </c>
      <c r="G58" s="135"/>
      <c r="H58" s="135"/>
      <c r="I58" s="136" t="e">
        <f t="shared" si="7"/>
        <v>#DIV/0!</v>
      </c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5"/>
      <c r="AT58" s="105"/>
    </row>
    <row r="59" spans="1:953" s="106" customFormat="1" ht="50.25" customHeight="1" x14ac:dyDescent="0.25">
      <c r="A59" s="129" t="s">
        <v>63</v>
      </c>
      <c r="B59" s="82">
        <v>2260382</v>
      </c>
      <c r="C59" s="137"/>
      <c r="D59" s="66"/>
      <c r="E59" s="66"/>
      <c r="F59" s="66" t="e">
        <f t="shared" si="10"/>
        <v>#DIV/0!</v>
      </c>
      <c r="G59" s="66"/>
      <c r="H59" s="66"/>
      <c r="I59" s="67" t="e">
        <f t="shared" si="7"/>
        <v>#DIV/0!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5"/>
      <c r="AT59" s="105"/>
    </row>
    <row r="60" spans="1:953" s="147" customFormat="1" ht="36" customHeight="1" x14ac:dyDescent="0.25">
      <c r="A60" s="141" t="s">
        <v>67</v>
      </c>
      <c r="B60" s="142">
        <v>612</v>
      </c>
      <c r="C60" s="143">
        <f>C50+C51+C54+C57</f>
        <v>0</v>
      </c>
      <c r="D60" s="143">
        <f>D50+D51</f>
        <v>0</v>
      </c>
      <c r="E60" s="143">
        <f>E50+E51</f>
        <v>0</v>
      </c>
      <c r="F60" s="144" t="e">
        <f>D60/C60*100</f>
        <v>#DIV/0!</v>
      </c>
      <c r="G60" s="143">
        <f>G50+G51</f>
        <v>0</v>
      </c>
      <c r="H60" s="143">
        <f>H50+H51</f>
        <v>0</v>
      </c>
      <c r="I60" s="145" t="e">
        <f t="shared" si="7"/>
        <v>#DIV/0!</v>
      </c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46"/>
      <c r="AT60" s="146"/>
    </row>
    <row r="61" spans="1:953" s="147" customFormat="1" ht="36" customHeight="1" x14ac:dyDescent="0.25">
      <c r="A61" s="148" t="s">
        <v>68</v>
      </c>
      <c r="B61" s="149" t="s">
        <v>69</v>
      </c>
      <c r="C61" s="150">
        <f>C60+C49</f>
        <v>40178158</v>
      </c>
      <c r="D61" s="150">
        <f>D60+D49</f>
        <v>3917931.06</v>
      </c>
      <c r="E61" s="150">
        <f>E60+E49</f>
        <v>36260226.939999998</v>
      </c>
      <c r="F61" s="151">
        <f>D61/C61*100</f>
        <v>9.7513954223585859</v>
      </c>
      <c r="G61" s="150">
        <f>G60+G49</f>
        <v>6471532</v>
      </c>
      <c r="H61" s="150">
        <f>H60+H49</f>
        <v>3917931.06</v>
      </c>
      <c r="I61" s="152">
        <f>H61/G61*100</f>
        <v>60.541013472544059</v>
      </c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46"/>
      <c r="AT61" s="146"/>
    </row>
    <row r="62" spans="1:953" s="44" customFormat="1" ht="30" customHeight="1" x14ac:dyDescent="0.25">
      <c r="A62" s="454" t="s">
        <v>70</v>
      </c>
      <c r="B62" s="455" t="str">
        <f>'[1]Свод школы '!B62:F62</f>
        <v>2024 год</v>
      </c>
      <c r="C62" s="455"/>
      <c r="D62" s="455"/>
      <c r="E62" s="455"/>
      <c r="F62" s="455"/>
      <c r="G62" s="455" t="s">
        <v>20</v>
      </c>
      <c r="H62" s="455"/>
      <c r="I62" s="45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3"/>
      <c r="AT62" s="43"/>
      <c r="AJQ62" s="45"/>
    </row>
    <row r="63" spans="1:953" s="44" customFormat="1" ht="64.5" customHeight="1" x14ac:dyDescent="0.25">
      <c r="A63" s="454"/>
      <c r="B63" s="54" t="s">
        <v>2</v>
      </c>
      <c r="C63" s="55" t="s">
        <v>21</v>
      </c>
      <c r="D63" s="55" t="s">
        <v>22</v>
      </c>
      <c r="E63" s="55" t="s">
        <v>5</v>
      </c>
      <c r="F63" s="55" t="s">
        <v>23</v>
      </c>
      <c r="G63" s="55" t="s">
        <v>7</v>
      </c>
      <c r="H63" s="55" t="s">
        <v>22</v>
      </c>
      <c r="I63" s="54" t="s">
        <v>8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3"/>
      <c r="AT63" s="43"/>
      <c r="AJQ63" s="45"/>
    </row>
    <row r="64" spans="1:953" s="114" customFormat="1" ht="74.25" customHeight="1" x14ac:dyDescent="0.25">
      <c r="A64" s="153" t="s">
        <v>71</v>
      </c>
      <c r="B64" s="72" t="s">
        <v>72</v>
      </c>
      <c r="C64" s="154">
        <f>C65+C66</f>
        <v>4480459</v>
      </c>
      <c r="D64" s="154">
        <f>D65+D66</f>
        <v>526805.37</v>
      </c>
      <c r="E64" s="154">
        <f>E65+E66</f>
        <v>3953653.63</v>
      </c>
      <c r="F64" s="126">
        <f>D64/C64*100</f>
        <v>11.757843783415939</v>
      </c>
      <c r="G64" s="154">
        <f>G65+G66</f>
        <v>884520</v>
      </c>
      <c r="H64" s="154">
        <f>H65+H66</f>
        <v>526805.37</v>
      </c>
      <c r="I64" s="155">
        <f>H64/G64*100</f>
        <v>59.558333333333337</v>
      </c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13"/>
      <c r="AT64" s="113"/>
    </row>
    <row r="65" spans="1:953" s="106" customFormat="1" ht="43.5" customHeight="1" x14ac:dyDescent="0.25">
      <c r="A65" s="129" t="s">
        <v>58</v>
      </c>
      <c r="B65" s="82">
        <v>2260061</v>
      </c>
      <c r="C65" s="156">
        <v>4480459</v>
      </c>
      <c r="D65" s="157">
        <f>H65</f>
        <v>526805.37</v>
      </c>
      <c r="E65" s="157">
        <f>C65-D65</f>
        <v>3953653.63</v>
      </c>
      <c r="F65" s="65">
        <f>D65/C65*100</f>
        <v>11.757843783415939</v>
      </c>
      <c r="G65" s="157">
        <f>406401+478119</f>
        <v>884520</v>
      </c>
      <c r="H65" s="157">
        <v>526805.37</v>
      </c>
      <c r="I65" s="158">
        <f t="shared" ref="I65:I73" si="15">H65/G65*100</f>
        <v>59.558333333333337</v>
      </c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5"/>
      <c r="AT65" s="105"/>
    </row>
    <row r="66" spans="1:953" s="106" customFormat="1" ht="43.5" customHeight="1" x14ac:dyDescent="0.25">
      <c r="A66" s="129" t="s">
        <v>59</v>
      </c>
      <c r="B66" s="82">
        <v>3420000</v>
      </c>
      <c r="C66" s="156"/>
      <c r="D66" s="157">
        <f>H66</f>
        <v>0</v>
      </c>
      <c r="E66" s="157">
        <f>C66-D66</f>
        <v>0</v>
      </c>
      <c r="F66" s="65" t="e">
        <f t="shared" ref="F66:F73" si="16">D66/C66*100</f>
        <v>#DIV/0!</v>
      </c>
      <c r="G66" s="157"/>
      <c r="H66" s="157"/>
      <c r="I66" s="158" t="e">
        <f t="shared" si="15"/>
        <v>#DIV/0!</v>
      </c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5"/>
      <c r="AT66" s="105"/>
    </row>
    <row r="67" spans="1:953" s="114" customFormat="1" ht="93.75" customHeight="1" x14ac:dyDescent="0.25">
      <c r="A67" s="153" t="s">
        <v>73</v>
      </c>
      <c r="B67" s="72" t="s">
        <v>74</v>
      </c>
      <c r="C67" s="154">
        <f>C68+C69</f>
        <v>2577960</v>
      </c>
      <c r="D67" s="154">
        <f>D68+D69</f>
        <v>353333.84</v>
      </c>
      <c r="E67" s="154">
        <f>E68+E69</f>
        <v>2224626.16</v>
      </c>
      <c r="F67" s="126">
        <f t="shared" si="16"/>
        <v>13.705947338205405</v>
      </c>
      <c r="G67" s="154">
        <f>G68+G69</f>
        <v>429660</v>
      </c>
      <c r="H67" s="154">
        <f>H68+H69</f>
        <v>353333.84</v>
      </c>
      <c r="I67" s="155">
        <f t="shared" si="15"/>
        <v>82.235684029232431</v>
      </c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13"/>
      <c r="AT67" s="113"/>
    </row>
    <row r="68" spans="1:953" s="106" customFormat="1" ht="43.5" customHeight="1" x14ac:dyDescent="0.25">
      <c r="A68" s="129" t="s">
        <v>75</v>
      </c>
      <c r="B68" s="82" t="s">
        <v>76</v>
      </c>
      <c r="C68" s="156">
        <v>1980000</v>
      </c>
      <c r="D68" s="157">
        <f>H68</f>
        <v>307668.08</v>
      </c>
      <c r="E68" s="157">
        <f>C68-D68</f>
        <v>1672331.92</v>
      </c>
      <c r="F68" s="65">
        <f t="shared" si="16"/>
        <v>15.538791919191919</v>
      </c>
      <c r="G68" s="156">
        <f>165000+165000</f>
        <v>330000</v>
      </c>
      <c r="H68" s="157">
        <v>307668.08</v>
      </c>
      <c r="I68" s="158">
        <f t="shared" si="15"/>
        <v>93.23275151515152</v>
      </c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5"/>
      <c r="AT68" s="105"/>
    </row>
    <row r="69" spans="1:953" s="106" customFormat="1" ht="53.25" customHeight="1" x14ac:dyDescent="0.25">
      <c r="A69" s="129" t="s">
        <v>77</v>
      </c>
      <c r="B69" s="82" t="s">
        <v>78</v>
      </c>
      <c r="C69" s="156">
        <v>597960</v>
      </c>
      <c r="D69" s="157">
        <f>H69</f>
        <v>45665.760000000002</v>
      </c>
      <c r="E69" s="157">
        <f>C69-D69</f>
        <v>552294.24</v>
      </c>
      <c r="F69" s="65">
        <f t="shared" si="16"/>
        <v>7.636925546859322</v>
      </c>
      <c r="G69" s="156">
        <f>49830+49830</f>
        <v>99660</v>
      </c>
      <c r="H69" s="157">
        <v>45665.760000000002</v>
      </c>
      <c r="I69" s="158">
        <f t="shared" si="15"/>
        <v>45.821553281155929</v>
      </c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5"/>
      <c r="AT69" s="105"/>
    </row>
    <row r="70" spans="1:953" s="114" customFormat="1" ht="93.75" customHeight="1" x14ac:dyDescent="0.25">
      <c r="A70" s="153" t="s">
        <v>79</v>
      </c>
      <c r="B70" s="72" t="s">
        <v>80</v>
      </c>
      <c r="C70" s="154">
        <f>C71+C72</f>
        <v>246605.83</v>
      </c>
      <c r="D70" s="154">
        <f>D71+D72</f>
        <v>28928.34</v>
      </c>
      <c r="E70" s="154">
        <f>E71+E72</f>
        <v>217677.49</v>
      </c>
      <c r="F70" s="126">
        <f t="shared" si="16"/>
        <v>11.730598583172183</v>
      </c>
      <c r="G70" s="154">
        <f>G71+G72</f>
        <v>42260.479999999996</v>
      </c>
      <c r="H70" s="154">
        <f>H71+H72</f>
        <v>28928.34</v>
      </c>
      <c r="I70" s="155">
        <f t="shared" si="15"/>
        <v>68.452464335473721</v>
      </c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13"/>
      <c r="AT70" s="113"/>
    </row>
    <row r="71" spans="1:953" s="106" customFormat="1" ht="43.5" customHeight="1" x14ac:dyDescent="0.25">
      <c r="A71" s="129" t="s">
        <v>81</v>
      </c>
      <c r="B71" s="82" t="s">
        <v>76</v>
      </c>
      <c r="C71" s="156">
        <v>189405.36</v>
      </c>
      <c r="D71" s="157">
        <f>H71</f>
        <v>24074</v>
      </c>
      <c r="E71" s="157">
        <f>C71-D71</f>
        <v>165331.35999999999</v>
      </c>
      <c r="F71" s="65">
        <f t="shared" si="16"/>
        <v>12.710305558406585</v>
      </c>
      <c r="G71" s="156">
        <f>16229.06+16229.06</f>
        <v>32458.12</v>
      </c>
      <c r="H71" s="157">
        <v>24074</v>
      </c>
      <c r="I71" s="158">
        <f t="shared" si="15"/>
        <v>74.169422012119</v>
      </c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5"/>
      <c r="AT71" s="105"/>
    </row>
    <row r="72" spans="1:953" s="106" customFormat="1" ht="53.25" customHeight="1" x14ac:dyDescent="0.25">
      <c r="A72" s="129" t="s">
        <v>77</v>
      </c>
      <c r="B72" s="82" t="s">
        <v>78</v>
      </c>
      <c r="C72" s="156">
        <v>57200.47</v>
      </c>
      <c r="D72" s="157">
        <f>H72</f>
        <v>4854.34</v>
      </c>
      <c r="E72" s="157">
        <f>C72-D72</f>
        <v>52346.130000000005</v>
      </c>
      <c r="F72" s="65">
        <f t="shared" si="16"/>
        <v>8.4865386595599652</v>
      </c>
      <c r="G72" s="156">
        <f>4901.18+4901.18</f>
        <v>9802.36</v>
      </c>
      <c r="H72" s="157">
        <v>4854.34</v>
      </c>
      <c r="I72" s="158">
        <f t="shared" si="15"/>
        <v>49.52215588899</v>
      </c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5"/>
      <c r="AT72" s="105"/>
    </row>
    <row r="73" spans="1:953" s="147" customFormat="1" ht="36" customHeight="1" x14ac:dyDescent="0.25">
      <c r="A73" s="148" t="s">
        <v>82</v>
      </c>
      <c r="B73" s="149">
        <v>612</v>
      </c>
      <c r="C73" s="150">
        <f>C64+C67+C70</f>
        <v>7305024.8300000001</v>
      </c>
      <c r="D73" s="150">
        <f>D64+D67+D70</f>
        <v>909067.54999999993</v>
      </c>
      <c r="E73" s="150">
        <f>E64+E67+E70</f>
        <v>6395957.2800000003</v>
      </c>
      <c r="F73" s="151">
        <f t="shared" si="16"/>
        <v>12.444414237535179</v>
      </c>
      <c r="G73" s="150">
        <f>G64+G67+G70</f>
        <v>1356440.48</v>
      </c>
      <c r="H73" s="150">
        <f>H64+H67+H70</f>
        <v>909067.54999999993</v>
      </c>
      <c r="I73" s="152">
        <f t="shared" si="15"/>
        <v>67.018609618610029</v>
      </c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46"/>
      <c r="AT73" s="146"/>
    </row>
    <row r="74" spans="1:953" s="44" customFormat="1" ht="30" customHeight="1" x14ac:dyDescent="0.25">
      <c r="A74" s="454" t="s">
        <v>83</v>
      </c>
      <c r="B74" s="455" t="s">
        <v>84</v>
      </c>
      <c r="C74" s="455"/>
      <c r="D74" s="455"/>
      <c r="E74" s="455"/>
      <c r="F74" s="455"/>
      <c r="G74" s="455" t="s">
        <v>20</v>
      </c>
      <c r="H74" s="455"/>
      <c r="I74" s="45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3"/>
      <c r="AT74" s="43"/>
      <c r="AJQ74" s="45"/>
    </row>
    <row r="75" spans="1:953" s="44" customFormat="1" ht="64.5" customHeight="1" x14ac:dyDescent="0.25">
      <c r="A75" s="454"/>
      <c r="B75" s="54" t="s">
        <v>2</v>
      </c>
      <c r="C75" s="55" t="s">
        <v>21</v>
      </c>
      <c r="D75" s="55" t="s">
        <v>22</v>
      </c>
      <c r="E75" s="55" t="s">
        <v>5</v>
      </c>
      <c r="F75" s="55" t="s">
        <v>23</v>
      </c>
      <c r="G75" s="55" t="s">
        <v>7</v>
      </c>
      <c r="H75" s="55" t="s">
        <v>22</v>
      </c>
      <c r="I75" s="54" t="s">
        <v>8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3"/>
      <c r="AT75" s="43"/>
      <c r="AJQ75" s="45"/>
    </row>
    <row r="76" spans="1:953" s="163" customFormat="1" ht="24" customHeight="1" x14ac:dyDescent="0.25">
      <c r="A76" s="159" t="s">
        <v>85</v>
      </c>
      <c r="B76" s="160" t="s">
        <v>86</v>
      </c>
      <c r="C76" s="161">
        <f>C79+C84+C86+C87+C94+C106+C118+C119+C78</f>
        <v>5895158</v>
      </c>
      <c r="D76" s="161">
        <f>D79+D84+D86+D87+D94+D106+D118+D119+D78</f>
        <v>367337.33999999997</v>
      </c>
      <c r="E76" s="161">
        <f>E79+E84+E86+E87+E94+E106+E118+E119+E78</f>
        <v>5527820.6600000001</v>
      </c>
      <c r="F76" s="134">
        <f>D76/C76*100</f>
        <v>6.231170394415213</v>
      </c>
      <c r="G76" s="161">
        <f>G79+G84+G86+G87+G94+G106+G118+G119+G78</f>
        <v>1274745</v>
      </c>
      <c r="H76" s="161">
        <f>H79+H84+H86+H87+H94+H106+H118+H119+H78</f>
        <v>367337.33999999997</v>
      </c>
      <c r="I76" s="161">
        <f t="shared" ref="I76:I144" si="17">H76/G76*100</f>
        <v>28.816535071720224</v>
      </c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62"/>
      <c r="AT76" s="162"/>
    </row>
    <row r="77" spans="1:953" s="163" customFormat="1" ht="31.5" customHeight="1" x14ac:dyDescent="0.25">
      <c r="A77" s="164" t="s">
        <v>28</v>
      </c>
      <c r="B77" s="165"/>
      <c r="C77" s="166">
        <f>C78</f>
        <v>0</v>
      </c>
      <c r="D77" s="166">
        <f>D78</f>
        <v>0</v>
      </c>
      <c r="E77" s="166">
        <f>E78</f>
        <v>0</v>
      </c>
      <c r="F77" s="86" t="e">
        <f>D77/C77*100</f>
        <v>#DIV/0!</v>
      </c>
      <c r="G77" s="166">
        <f>G78</f>
        <v>0</v>
      </c>
      <c r="H77" s="166">
        <f>H78</f>
        <v>0</v>
      </c>
      <c r="I77" s="166" t="e">
        <f t="shared" si="17"/>
        <v>#DIV/0!</v>
      </c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62"/>
      <c r="AT77" s="162"/>
    </row>
    <row r="78" spans="1:953" s="173" customFormat="1" ht="52.5" customHeight="1" x14ac:dyDescent="0.3">
      <c r="A78" s="167" t="s">
        <v>87</v>
      </c>
      <c r="B78" s="168" t="s">
        <v>88</v>
      </c>
      <c r="C78" s="169"/>
      <c r="D78" s="170">
        <f>H78</f>
        <v>0</v>
      </c>
      <c r="E78" s="170">
        <f>C78-D78</f>
        <v>0</v>
      </c>
      <c r="F78" s="65" t="e">
        <f>D78/C78*100</f>
        <v>#DIV/0!</v>
      </c>
      <c r="G78" s="170"/>
      <c r="H78" s="170"/>
      <c r="I78" s="171" t="e">
        <f t="shared" si="17"/>
        <v>#DIV/0!</v>
      </c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JQ78" s="174"/>
    </row>
    <row r="79" spans="1:953" s="177" customFormat="1" ht="24" customHeight="1" x14ac:dyDescent="0.25">
      <c r="A79" s="164" t="s">
        <v>30</v>
      </c>
      <c r="B79" s="175" t="s">
        <v>89</v>
      </c>
      <c r="C79" s="166">
        <f>SUM(C80:C82)</f>
        <v>20785</v>
      </c>
      <c r="D79" s="166">
        <f>SUM(D80:D82)</f>
        <v>1493.48</v>
      </c>
      <c r="E79" s="166">
        <f>SUM(E80:E82)</f>
        <v>19291.52</v>
      </c>
      <c r="F79" s="86">
        <f t="shared" ref="F79:F148" si="18">D79/C79*100</f>
        <v>7.1853740678373832</v>
      </c>
      <c r="G79" s="166">
        <f>SUM(G80:G82)</f>
        <v>2886</v>
      </c>
      <c r="H79" s="166">
        <f>SUM(H80:H82)</f>
        <v>1493.48</v>
      </c>
      <c r="I79" s="166">
        <f t="shared" si="17"/>
        <v>51.749133749133748</v>
      </c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</row>
    <row r="80" spans="1:953" s="180" customFormat="1" ht="37.5" customHeight="1" x14ac:dyDescent="0.3">
      <c r="A80" s="167" t="s">
        <v>90</v>
      </c>
      <c r="B80" s="168" t="s">
        <v>91</v>
      </c>
      <c r="C80" s="178"/>
      <c r="D80" s="170">
        <f>H80</f>
        <v>0</v>
      </c>
      <c r="E80" s="170">
        <f>C80-D80</f>
        <v>0</v>
      </c>
      <c r="F80" s="65" t="e">
        <f t="shared" si="18"/>
        <v>#DIV/0!</v>
      </c>
      <c r="G80" s="170">
        <v>0</v>
      </c>
      <c r="H80" s="170"/>
      <c r="I80" s="171" t="e">
        <f t="shared" si="17"/>
        <v>#DIV/0!</v>
      </c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</row>
    <row r="81" spans="1:953" s="186" customFormat="1" ht="32.25" x14ac:dyDescent="0.3">
      <c r="A81" s="167" t="s">
        <v>92</v>
      </c>
      <c r="B81" s="181">
        <v>2210004</v>
      </c>
      <c r="C81" s="182">
        <v>5200</v>
      </c>
      <c r="D81" s="183">
        <f>H81</f>
        <v>0</v>
      </c>
      <c r="E81" s="183">
        <f>C81-D81</f>
        <v>5200</v>
      </c>
      <c r="F81" s="65">
        <f>D81/C81*100</f>
        <v>0</v>
      </c>
      <c r="G81" s="183">
        <v>0</v>
      </c>
      <c r="H81" s="183"/>
      <c r="I81" s="183" t="e">
        <f t="shared" si="17"/>
        <v>#DIV/0!</v>
      </c>
      <c r="J81" s="184"/>
      <c r="K81" s="184"/>
      <c r="L81" s="184"/>
      <c r="M81" s="184"/>
      <c r="N81" s="184"/>
      <c r="O81" s="184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</row>
    <row r="82" spans="1:953" s="186" customFormat="1" ht="22.5" customHeight="1" x14ac:dyDescent="0.3">
      <c r="A82" s="167" t="s">
        <v>93</v>
      </c>
      <c r="B82" s="181">
        <v>2210005</v>
      </c>
      <c r="C82" s="182">
        <f>39585-24000</f>
        <v>15585</v>
      </c>
      <c r="D82" s="183">
        <f>H82</f>
        <v>1493.48</v>
      </c>
      <c r="E82" s="183">
        <f>C82-D82</f>
        <v>14091.52</v>
      </c>
      <c r="F82" s="65">
        <f>D82/C82*100</f>
        <v>9.5828039781841508</v>
      </c>
      <c r="G82" s="183">
        <v>2886</v>
      </c>
      <c r="H82" s="183">
        <v>1493.48</v>
      </c>
      <c r="I82" s="183">
        <f t="shared" si="17"/>
        <v>51.749133749133748</v>
      </c>
      <c r="J82" s="184"/>
      <c r="K82" s="184"/>
      <c r="L82" s="184"/>
      <c r="M82" s="184"/>
      <c r="N82" s="184"/>
      <c r="O82" s="184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</row>
    <row r="83" spans="1:953" s="186" customFormat="1" ht="22.5" customHeight="1" x14ac:dyDescent="0.3">
      <c r="A83" s="187" t="s">
        <v>94</v>
      </c>
      <c r="B83" s="188">
        <v>222</v>
      </c>
      <c r="C83" s="189">
        <f>C84</f>
        <v>0</v>
      </c>
      <c r="D83" s="189">
        <f>D84</f>
        <v>0</v>
      </c>
      <c r="E83" s="189">
        <f>E84</f>
        <v>0</v>
      </c>
      <c r="F83" s="86" t="e">
        <f t="shared" si="18"/>
        <v>#DIV/0!</v>
      </c>
      <c r="G83" s="189">
        <f>G84</f>
        <v>0</v>
      </c>
      <c r="H83" s="189">
        <f>H84</f>
        <v>0</v>
      </c>
      <c r="I83" s="189" t="e">
        <f t="shared" si="17"/>
        <v>#DIV/0!</v>
      </c>
      <c r="J83" s="184"/>
      <c r="K83" s="184"/>
      <c r="L83" s="184"/>
      <c r="M83" s="184"/>
      <c r="N83" s="184"/>
      <c r="O83" s="184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</row>
    <row r="84" spans="1:953" s="192" customFormat="1" ht="18.75" customHeight="1" x14ac:dyDescent="0.3">
      <c r="A84" s="167" t="s">
        <v>95</v>
      </c>
      <c r="B84" s="181">
        <v>2220000</v>
      </c>
      <c r="C84" s="190"/>
      <c r="D84" s="183">
        <f>H84</f>
        <v>0</v>
      </c>
      <c r="E84" s="183">
        <f>C84-D84</f>
        <v>0</v>
      </c>
      <c r="F84" s="65" t="e">
        <f t="shared" si="18"/>
        <v>#DIV/0!</v>
      </c>
      <c r="G84" s="183"/>
      <c r="H84" s="183"/>
      <c r="I84" s="183" t="e">
        <f t="shared" si="17"/>
        <v>#DIV/0!</v>
      </c>
      <c r="J84" s="184"/>
      <c r="K84" s="184"/>
      <c r="L84" s="184"/>
      <c r="M84" s="184"/>
      <c r="N84" s="184"/>
      <c r="O84" s="184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91"/>
      <c r="AT84" s="191"/>
    </row>
    <row r="85" spans="1:953" s="192" customFormat="1" ht="18.75" customHeight="1" x14ac:dyDescent="0.3">
      <c r="A85" s="187" t="s">
        <v>96</v>
      </c>
      <c r="B85" s="188">
        <v>226</v>
      </c>
      <c r="C85" s="193">
        <f>C86</f>
        <v>43892</v>
      </c>
      <c r="D85" s="193">
        <f>D86</f>
        <v>5312.9</v>
      </c>
      <c r="E85" s="193">
        <f>E86</f>
        <v>38579.1</v>
      </c>
      <c r="F85" s="86">
        <f t="shared" si="18"/>
        <v>12.104483732798686</v>
      </c>
      <c r="G85" s="193">
        <f>G86</f>
        <v>0</v>
      </c>
      <c r="H85" s="193">
        <f>H86</f>
        <v>5312.9</v>
      </c>
      <c r="I85" s="193" t="e">
        <f t="shared" si="17"/>
        <v>#DIV/0!</v>
      </c>
      <c r="J85" s="184"/>
      <c r="K85" s="184"/>
      <c r="L85" s="184"/>
      <c r="M85" s="184"/>
      <c r="N85" s="184"/>
      <c r="O85" s="184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91"/>
      <c r="AT85" s="191"/>
    </row>
    <row r="86" spans="1:953" s="198" customFormat="1" ht="23.25" customHeight="1" x14ac:dyDescent="0.3">
      <c r="A86" s="167" t="s">
        <v>97</v>
      </c>
      <c r="B86" s="194">
        <v>2260123</v>
      </c>
      <c r="C86" s="190">
        <v>43892</v>
      </c>
      <c r="D86" s="195">
        <f>H86</f>
        <v>5312.9</v>
      </c>
      <c r="E86" s="195">
        <f>C86-D86</f>
        <v>38579.1</v>
      </c>
      <c r="F86" s="65">
        <f t="shared" si="18"/>
        <v>12.104483732798686</v>
      </c>
      <c r="G86" s="195"/>
      <c r="H86" s="195">
        <v>5312.9</v>
      </c>
      <c r="I86" s="196" t="e">
        <f t="shared" si="17"/>
        <v>#DIV/0!</v>
      </c>
      <c r="J86" s="2"/>
      <c r="K86" s="2"/>
      <c r="L86" s="2"/>
      <c r="M86" s="2"/>
      <c r="N86" s="2"/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197"/>
      <c r="AT86" s="197"/>
      <c r="AJQ86" s="199"/>
    </row>
    <row r="87" spans="1:953" s="177" customFormat="1" ht="18.75" customHeight="1" x14ac:dyDescent="0.3">
      <c r="A87" s="200" t="s">
        <v>98</v>
      </c>
      <c r="B87" s="201">
        <v>223</v>
      </c>
      <c r="C87" s="202">
        <f>SUM(C90:C93)</f>
        <v>2035295</v>
      </c>
      <c r="D87" s="202">
        <f>SUM(D90:D93)</f>
        <v>7150.24</v>
      </c>
      <c r="E87" s="202">
        <f>SUM(E90:E93)</f>
        <v>2028144.76</v>
      </c>
      <c r="F87" s="86">
        <f t="shared" si="18"/>
        <v>0.351312217639212</v>
      </c>
      <c r="G87" s="202">
        <f>SUM(G90:G93)</f>
        <v>558032</v>
      </c>
      <c r="H87" s="202">
        <f>SUM(H90:H93)</f>
        <v>7150.24</v>
      </c>
      <c r="I87" s="202">
        <f t="shared" si="17"/>
        <v>1.2813315365427074</v>
      </c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76"/>
      <c r="AT87" s="176"/>
    </row>
    <row r="88" spans="1:953" s="208" customFormat="1" ht="18.75" customHeight="1" x14ac:dyDescent="0.35">
      <c r="A88" s="203" t="s">
        <v>99</v>
      </c>
      <c r="B88" s="204" t="s">
        <v>100</v>
      </c>
      <c r="C88" s="205">
        <f>C91+C93</f>
        <v>269001</v>
      </c>
      <c r="D88" s="205">
        <f>D91+D93</f>
        <v>7150.24</v>
      </c>
      <c r="E88" s="205">
        <f t="shared" ref="E88:E117" si="19">C88-D88</f>
        <v>261850.76</v>
      </c>
      <c r="F88" s="206">
        <f t="shared" si="18"/>
        <v>2.6580719030784272</v>
      </c>
      <c r="G88" s="205">
        <f>G91+G93</f>
        <v>43032</v>
      </c>
      <c r="H88" s="205">
        <f>H91+H93</f>
        <v>7150.24</v>
      </c>
      <c r="I88" s="205">
        <f t="shared" si="17"/>
        <v>16.616099646774494</v>
      </c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</row>
    <row r="89" spans="1:953" s="208" customFormat="1" ht="18.75" customHeight="1" x14ac:dyDescent="0.35">
      <c r="A89" s="203" t="s">
        <v>101</v>
      </c>
      <c r="B89" s="204" t="s">
        <v>102</v>
      </c>
      <c r="C89" s="205">
        <f>C90+C92</f>
        <v>1766294</v>
      </c>
      <c r="D89" s="205">
        <f>D90+D92</f>
        <v>0</v>
      </c>
      <c r="E89" s="205">
        <f t="shared" si="19"/>
        <v>1766294</v>
      </c>
      <c r="F89" s="206">
        <f t="shared" si="18"/>
        <v>0</v>
      </c>
      <c r="G89" s="205">
        <f>G90+G92</f>
        <v>515000</v>
      </c>
      <c r="H89" s="205">
        <f>H90+H92</f>
        <v>0</v>
      </c>
      <c r="I89" s="205">
        <f t="shared" si="17"/>
        <v>0</v>
      </c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</row>
    <row r="90" spans="1:953" s="215" customFormat="1" ht="18.75" x14ac:dyDescent="0.3">
      <c r="A90" s="209" t="s">
        <v>103</v>
      </c>
      <c r="B90" s="210">
        <v>2413010</v>
      </c>
      <c r="C90" s="211">
        <v>1140281</v>
      </c>
      <c r="D90" s="195">
        <f>H90</f>
        <v>0</v>
      </c>
      <c r="E90" s="183">
        <f t="shared" si="19"/>
        <v>1140281</v>
      </c>
      <c r="F90" s="65">
        <f t="shared" si="18"/>
        <v>0</v>
      </c>
      <c r="G90" s="183">
        <v>395000</v>
      </c>
      <c r="H90" s="183"/>
      <c r="I90" s="183">
        <f t="shared" si="17"/>
        <v>0</v>
      </c>
      <c r="J90" s="212"/>
      <c r="K90" s="212"/>
      <c r="L90" s="212"/>
      <c r="M90" s="212"/>
      <c r="N90" s="212"/>
      <c r="O90" s="212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4"/>
      <c r="AT90" s="214"/>
    </row>
    <row r="91" spans="1:953" s="215" customFormat="1" ht="18.75" x14ac:dyDescent="0.3">
      <c r="A91" s="209" t="s">
        <v>104</v>
      </c>
      <c r="B91" s="210">
        <v>2413020</v>
      </c>
      <c r="C91" s="211">
        <v>202811</v>
      </c>
      <c r="D91" s="195">
        <f t="shared" ref="D91:D93" si="20">H91</f>
        <v>0</v>
      </c>
      <c r="E91" s="183">
        <f t="shared" si="19"/>
        <v>202811</v>
      </c>
      <c r="F91" s="65">
        <f t="shared" si="18"/>
        <v>0</v>
      </c>
      <c r="G91" s="183">
        <v>32000</v>
      </c>
      <c r="H91" s="183"/>
      <c r="I91" s="183">
        <f t="shared" si="17"/>
        <v>0</v>
      </c>
      <c r="J91" s="212"/>
      <c r="K91" s="212"/>
      <c r="L91" s="212"/>
      <c r="M91" s="212"/>
      <c r="N91" s="212"/>
      <c r="O91" s="212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4"/>
      <c r="AT91" s="214"/>
    </row>
    <row r="92" spans="1:953" s="215" customFormat="1" ht="18.75" x14ac:dyDescent="0.3">
      <c r="A92" s="209" t="s">
        <v>105</v>
      </c>
      <c r="B92" s="210">
        <v>2413030</v>
      </c>
      <c r="C92" s="211">
        <v>626013</v>
      </c>
      <c r="D92" s="195">
        <f t="shared" si="20"/>
        <v>0</v>
      </c>
      <c r="E92" s="183">
        <f t="shared" si="19"/>
        <v>626013</v>
      </c>
      <c r="F92" s="65">
        <f t="shared" si="18"/>
        <v>0</v>
      </c>
      <c r="G92" s="183">
        <v>120000</v>
      </c>
      <c r="H92" s="183"/>
      <c r="I92" s="183">
        <f t="shared" si="17"/>
        <v>0</v>
      </c>
      <c r="J92" s="212"/>
      <c r="K92" s="212"/>
      <c r="L92" s="212"/>
      <c r="M92" s="212"/>
      <c r="N92" s="212"/>
      <c r="O92" s="212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4"/>
      <c r="AT92" s="214"/>
    </row>
    <row r="93" spans="1:953" s="219" customFormat="1" ht="18.75" x14ac:dyDescent="0.3">
      <c r="A93" s="216" t="s">
        <v>106</v>
      </c>
      <c r="B93" s="210">
        <v>2413050</v>
      </c>
      <c r="C93" s="211">
        <v>66190</v>
      </c>
      <c r="D93" s="195">
        <f t="shared" si="20"/>
        <v>7150.24</v>
      </c>
      <c r="E93" s="183">
        <f t="shared" si="19"/>
        <v>59039.76</v>
      </c>
      <c r="F93" s="65">
        <f t="shared" si="18"/>
        <v>10.802598579845899</v>
      </c>
      <c r="G93" s="170">
        <v>11032</v>
      </c>
      <c r="H93" s="170">
        <v>7150.24</v>
      </c>
      <c r="I93" s="171">
        <f t="shared" si="17"/>
        <v>64.813633067440165</v>
      </c>
      <c r="J93" s="2"/>
      <c r="K93" s="2"/>
      <c r="L93" s="2"/>
      <c r="M93" s="2"/>
      <c r="N93" s="2"/>
      <c r="O93" s="2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8"/>
      <c r="AT93" s="218"/>
      <c r="AJQ93" s="220"/>
    </row>
    <row r="94" spans="1:953" s="224" customFormat="1" ht="27" customHeight="1" x14ac:dyDescent="0.3">
      <c r="A94" s="221" t="s">
        <v>32</v>
      </c>
      <c r="B94" s="201">
        <v>225</v>
      </c>
      <c r="C94" s="202">
        <f>SUM(C95:C105)</f>
        <v>328857</v>
      </c>
      <c r="D94" s="202">
        <f>SUM(D95:D105)</f>
        <v>49452</v>
      </c>
      <c r="E94" s="202">
        <f>SUM(E95:E105)</f>
        <v>279405</v>
      </c>
      <c r="F94" s="86">
        <f t="shared" si="18"/>
        <v>15.037539112745051</v>
      </c>
      <c r="G94" s="202">
        <f>SUM(G95:G105)</f>
        <v>93132</v>
      </c>
      <c r="H94" s="202">
        <f>SUM(H95:H105)</f>
        <v>49452</v>
      </c>
      <c r="I94" s="202">
        <f t="shared" si="17"/>
        <v>53.098827470686771</v>
      </c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3"/>
      <c r="AT94" s="223"/>
    </row>
    <row r="95" spans="1:953" s="227" customFormat="1" ht="20.25" customHeight="1" x14ac:dyDescent="0.3">
      <c r="A95" s="209" t="s">
        <v>107</v>
      </c>
      <c r="B95" s="210">
        <v>2250001</v>
      </c>
      <c r="C95" s="211">
        <v>24048</v>
      </c>
      <c r="D95" s="183">
        <f>H95</f>
        <v>1638</v>
      </c>
      <c r="E95" s="183">
        <f t="shared" si="19"/>
        <v>22410</v>
      </c>
      <c r="F95" s="65">
        <f t="shared" si="18"/>
        <v>6.8113772455089814</v>
      </c>
      <c r="G95" s="183">
        <v>4008</v>
      </c>
      <c r="H95" s="183">
        <v>1638</v>
      </c>
      <c r="I95" s="183">
        <f t="shared" si="17"/>
        <v>40.868263473053887</v>
      </c>
      <c r="J95" s="212"/>
      <c r="K95" s="212"/>
      <c r="L95" s="212"/>
      <c r="M95" s="212"/>
      <c r="N95" s="212"/>
      <c r="O95" s="212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/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6"/>
      <c r="AT95" s="226"/>
    </row>
    <row r="96" spans="1:953" s="227" customFormat="1" ht="20.25" customHeight="1" x14ac:dyDescent="0.3">
      <c r="A96" s="228" t="s">
        <v>108</v>
      </c>
      <c r="B96" s="210">
        <v>2250067</v>
      </c>
      <c r="C96" s="211"/>
      <c r="D96" s="183"/>
      <c r="E96" s="183">
        <f t="shared" si="19"/>
        <v>0</v>
      </c>
      <c r="F96" s="65"/>
      <c r="G96" s="183">
        <v>0</v>
      </c>
      <c r="H96" s="183"/>
      <c r="I96" s="183"/>
      <c r="J96" s="212"/>
      <c r="K96" s="212"/>
      <c r="L96" s="212"/>
      <c r="M96" s="212"/>
      <c r="N96" s="212"/>
      <c r="O96" s="212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6"/>
      <c r="AT96" s="226"/>
    </row>
    <row r="97" spans="1:952" ht="34.5" customHeight="1" x14ac:dyDescent="0.3">
      <c r="A97" s="229" t="s">
        <v>109</v>
      </c>
      <c r="B97" s="230">
        <v>2250106</v>
      </c>
      <c r="C97" s="211">
        <v>183742</v>
      </c>
      <c r="D97" s="183">
        <f t="shared" ref="D97:D105" si="21">H97</f>
        <v>15000</v>
      </c>
      <c r="E97" s="183">
        <f t="shared" si="19"/>
        <v>168742</v>
      </c>
      <c r="F97" s="65">
        <f t="shared" si="18"/>
        <v>8.1636207290657552</v>
      </c>
      <c r="G97" s="170">
        <v>15000</v>
      </c>
      <c r="H97" s="170">
        <v>15000</v>
      </c>
      <c r="I97" s="171">
        <f t="shared" si="17"/>
        <v>100</v>
      </c>
      <c r="J97" s="2"/>
      <c r="K97" s="2"/>
      <c r="L97" s="2"/>
      <c r="M97" s="2"/>
      <c r="N97" s="2"/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4"/>
      <c r="AT97" s="4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</row>
    <row r="98" spans="1:952" ht="31.5" x14ac:dyDescent="0.3">
      <c r="A98" s="231" t="s">
        <v>110</v>
      </c>
      <c r="B98" s="210">
        <v>2250123</v>
      </c>
      <c r="C98" s="211">
        <v>36000</v>
      </c>
      <c r="D98" s="183">
        <f t="shared" si="21"/>
        <v>0</v>
      </c>
      <c r="E98" s="183">
        <f t="shared" si="19"/>
        <v>36000</v>
      </c>
      <c r="F98" s="65">
        <f>D98/C98*100</f>
        <v>0</v>
      </c>
      <c r="G98" s="170">
        <v>36000</v>
      </c>
      <c r="H98" s="170"/>
      <c r="I98" s="171">
        <f t="shared" si="17"/>
        <v>0</v>
      </c>
      <c r="J98" s="2"/>
      <c r="K98" s="2"/>
      <c r="L98" s="2"/>
      <c r="M98" s="2"/>
      <c r="N98" s="2"/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4"/>
      <c r="AT98" s="4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</row>
    <row r="99" spans="1:952" ht="36" customHeight="1" x14ac:dyDescent="0.3">
      <c r="A99" s="232" t="s">
        <v>111</v>
      </c>
      <c r="B99" s="210">
        <v>2250127</v>
      </c>
      <c r="C99" s="211"/>
      <c r="D99" s="183">
        <f t="shared" si="21"/>
        <v>0</v>
      </c>
      <c r="E99" s="183">
        <f t="shared" si="19"/>
        <v>0</v>
      </c>
      <c r="F99" s="65" t="e">
        <f>D99/C99*100</f>
        <v>#DIV/0!</v>
      </c>
      <c r="G99" s="170">
        <v>0</v>
      </c>
      <c r="H99" s="170"/>
      <c r="I99" s="171" t="e">
        <f>H99/G99*100</f>
        <v>#DIV/0!</v>
      </c>
      <c r="J99" s="2"/>
      <c r="K99" s="2"/>
      <c r="L99" s="2"/>
      <c r="M99" s="2"/>
      <c r="N99" s="2"/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4"/>
      <c r="AT99" s="4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</row>
    <row r="100" spans="1:952" ht="36" customHeight="1" x14ac:dyDescent="0.3">
      <c r="A100" s="232" t="s">
        <v>112</v>
      </c>
      <c r="B100" s="210">
        <v>2250133</v>
      </c>
      <c r="C100" s="211">
        <v>74961</v>
      </c>
      <c r="D100" s="183">
        <f t="shared" si="21"/>
        <v>32814</v>
      </c>
      <c r="E100" s="183">
        <f t="shared" si="19"/>
        <v>42147</v>
      </c>
      <c r="F100" s="65">
        <f t="shared" si="18"/>
        <v>43.774762876695881</v>
      </c>
      <c r="G100" s="170">
        <v>38124</v>
      </c>
      <c r="H100" s="170">
        <v>32814</v>
      </c>
      <c r="I100" s="171">
        <f t="shared" si="17"/>
        <v>86.071765816808309</v>
      </c>
      <c r="J100" s="2"/>
      <c r="K100" s="2"/>
      <c r="L100" s="2"/>
      <c r="M100" s="2"/>
      <c r="N100" s="2"/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4"/>
      <c r="AT100" s="4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</row>
    <row r="101" spans="1:952" s="238" customFormat="1" ht="27" customHeight="1" x14ac:dyDescent="0.3">
      <c r="A101" s="231" t="s">
        <v>113</v>
      </c>
      <c r="B101" s="210">
        <v>2250196</v>
      </c>
      <c r="C101" s="233"/>
      <c r="D101" s="183">
        <f t="shared" si="21"/>
        <v>0</v>
      </c>
      <c r="E101" s="183">
        <f t="shared" si="19"/>
        <v>0</v>
      </c>
      <c r="F101" s="65" t="e">
        <f t="shared" si="18"/>
        <v>#DIV/0!</v>
      </c>
      <c r="G101" s="234">
        <v>0</v>
      </c>
      <c r="H101" s="234"/>
      <c r="I101" s="234" t="e">
        <f t="shared" si="17"/>
        <v>#DIV/0!</v>
      </c>
      <c r="J101" s="235"/>
      <c r="K101" s="235"/>
      <c r="L101" s="235"/>
      <c r="M101" s="235"/>
      <c r="N101" s="235"/>
      <c r="O101" s="235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  <c r="AO101" s="236"/>
      <c r="AP101" s="236"/>
      <c r="AQ101" s="236"/>
      <c r="AR101" s="236"/>
      <c r="AS101" s="237"/>
      <c r="AT101" s="237"/>
    </row>
    <row r="102" spans="1:952" s="238" customFormat="1" ht="27" customHeight="1" x14ac:dyDescent="0.3">
      <c r="A102" s="231" t="s">
        <v>114</v>
      </c>
      <c r="B102" s="210">
        <v>2250205</v>
      </c>
      <c r="C102" s="233">
        <v>7000</v>
      </c>
      <c r="D102" s="183">
        <f t="shared" si="21"/>
        <v>0</v>
      </c>
      <c r="E102" s="183">
        <f t="shared" si="19"/>
        <v>7000</v>
      </c>
      <c r="F102" s="65">
        <f t="shared" si="18"/>
        <v>0</v>
      </c>
      <c r="G102" s="234">
        <v>0</v>
      </c>
      <c r="H102" s="234"/>
      <c r="I102" s="234" t="e">
        <f t="shared" si="17"/>
        <v>#DIV/0!</v>
      </c>
      <c r="J102" s="235"/>
      <c r="K102" s="235"/>
      <c r="L102" s="235"/>
      <c r="M102" s="235"/>
      <c r="N102" s="235"/>
      <c r="O102" s="235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  <c r="AO102" s="236"/>
      <c r="AP102" s="236"/>
      <c r="AQ102" s="236"/>
      <c r="AR102" s="236"/>
      <c r="AS102" s="237"/>
      <c r="AT102" s="237"/>
    </row>
    <row r="103" spans="1:952" s="227" customFormat="1" ht="18.75" customHeight="1" x14ac:dyDescent="0.3">
      <c r="A103" s="231" t="s">
        <v>115</v>
      </c>
      <c r="B103" s="210">
        <v>2250336</v>
      </c>
      <c r="C103" s="233"/>
      <c r="D103" s="183">
        <f t="shared" si="21"/>
        <v>0</v>
      </c>
      <c r="E103" s="183">
        <f t="shared" si="19"/>
        <v>0</v>
      </c>
      <c r="F103" s="65" t="e">
        <f t="shared" si="18"/>
        <v>#DIV/0!</v>
      </c>
      <c r="G103" s="183">
        <v>0</v>
      </c>
      <c r="H103" s="183"/>
      <c r="I103" s="183" t="e">
        <f t="shared" si="17"/>
        <v>#DIV/0!</v>
      </c>
      <c r="J103" s="212"/>
      <c r="K103" s="212"/>
      <c r="L103" s="212"/>
      <c r="M103" s="212"/>
      <c r="N103" s="212"/>
      <c r="O103" s="212"/>
      <c r="P103" s="225"/>
      <c r="Q103" s="225"/>
      <c r="R103" s="225"/>
      <c r="S103" s="225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6"/>
      <c r="AT103" s="226"/>
    </row>
    <row r="104" spans="1:952" ht="66" customHeight="1" x14ac:dyDescent="0.3">
      <c r="A104" s="239" t="s">
        <v>116</v>
      </c>
      <c r="B104" s="240">
        <v>2250469</v>
      </c>
      <c r="C104" s="233">
        <v>1356</v>
      </c>
      <c r="D104" s="183">
        <f t="shared" si="21"/>
        <v>0</v>
      </c>
      <c r="E104" s="183">
        <f t="shared" si="19"/>
        <v>1356</v>
      </c>
      <c r="F104" s="65">
        <f t="shared" si="18"/>
        <v>0</v>
      </c>
      <c r="G104" s="170">
        <v>0</v>
      </c>
      <c r="H104" s="170"/>
      <c r="I104" s="171" t="e">
        <f t="shared" si="17"/>
        <v>#DIV/0!</v>
      </c>
      <c r="J104" s="2"/>
      <c r="K104" s="2"/>
      <c r="L104" s="2"/>
      <c r="M104" s="2"/>
      <c r="N104" s="2"/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4"/>
      <c r="AT104" s="4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</row>
    <row r="105" spans="1:952" ht="78.75" customHeight="1" x14ac:dyDescent="0.3">
      <c r="A105" s="239" t="s">
        <v>117</v>
      </c>
      <c r="B105" s="241">
        <v>2250471</v>
      </c>
      <c r="C105" s="233">
        <v>1750</v>
      </c>
      <c r="D105" s="183">
        <f t="shared" si="21"/>
        <v>0</v>
      </c>
      <c r="E105" s="183">
        <f t="shared" si="19"/>
        <v>1750</v>
      </c>
      <c r="F105" s="65">
        <f t="shared" si="18"/>
        <v>0</v>
      </c>
      <c r="G105" s="170">
        <v>0</v>
      </c>
      <c r="H105" s="170"/>
      <c r="I105" s="171" t="e">
        <f t="shared" si="17"/>
        <v>#DIV/0!</v>
      </c>
      <c r="J105" s="2"/>
      <c r="K105" s="2"/>
      <c r="L105" s="2"/>
      <c r="M105" s="2"/>
      <c r="N105" s="2"/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4"/>
      <c r="AT105" s="4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</row>
    <row r="106" spans="1:952" s="243" customFormat="1" ht="25.5" customHeight="1" x14ac:dyDescent="0.3">
      <c r="A106" s="200" t="s">
        <v>34</v>
      </c>
      <c r="B106" s="201">
        <v>226</v>
      </c>
      <c r="C106" s="202">
        <f t="shared" ref="C106:H106" si="22">SUM(C107:C117)</f>
        <v>2788474</v>
      </c>
      <c r="D106" s="202">
        <f t="shared" si="22"/>
        <v>301153.71999999997</v>
      </c>
      <c r="E106" s="202">
        <f t="shared" si="22"/>
        <v>2487320.2800000003</v>
      </c>
      <c r="F106" s="86">
        <f t="shared" si="18"/>
        <v>10.799947211270393</v>
      </c>
      <c r="G106" s="202">
        <f t="shared" si="22"/>
        <v>620695</v>
      </c>
      <c r="H106" s="202">
        <f t="shared" si="22"/>
        <v>301153.71999999997</v>
      </c>
      <c r="I106" s="202">
        <f t="shared" si="17"/>
        <v>48.518792643730009</v>
      </c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4"/>
      <c r="AS106" s="242"/>
      <c r="AT106" s="242"/>
    </row>
    <row r="107" spans="1:952" ht="18.75" x14ac:dyDescent="0.3">
      <c r="A107" s="244" t="s">
        <v>118</v>
      </c>
      <c r="B107" s="245">
        <v>2260001</v>
      </c>
      <c r="C107" s="211">
        <v>222338</v>
      </c>
      <c r="D107" s="170">
        <f>H107</f>
        <v>0</v>
      </c>
      <c r="E107" s="183">
        <f t="shared" si="19"/>
        <v>222338</v>
      </c>
      <c r="F107" s="65">
        <f t="shared" si="18"/>
        <v>0</v>
      </c>
      <c r="G107" s="170">
        <v>0</v>
      </c>
      <c r="H107" s="170"/>
      <c r="I107" s="171" t="e">
        <f t="shared" si="17"/>
        <v>#DIV/0!</v>
      </c>
      <c r="J107" s="2"/>
      <c r="K107" s="2"/>
      <c r="L107" s="2"/>
      <c r="M107" s="2"/>
      <c r="N107" s="2"/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4"/>
      <c r="AT107" s="4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</row>
    <row r="108" spans="1:952" s="248" customFormat="1" ht="37.5" customHeight="1" x14ac:dyDescent="0.3">
      <c r="A108" s="246" t="s">
        <v>119</v>
      </c>
      <c r="B108" s="245">
        <v>2260013</v>
      </c>
      <c r="C108" s="211">
        <v>3000</v>
      </c>
      <c r="D108" s="170">
        <f t="shared" ref="D108:D117" si="23">H108</f>
        <v>0</v>
      </c>
      <c r="E108" s="183">
        <f t="shared" si="19"/>
        <v>3000</v>
      </c>
      <c r="F108" s="65">
        <f t="shared" si="18"/>
        <v>0</v>
      </c>
      <c r="G108" s="183">
        <v>3000</v>
      </c>
      <c r="H108" s="183"/>
      <c r="I108" s="183">
        <f t="shared" si="17"/>
        <v>0</v>
      </c>
      <c r="J108" s="184"/>
      <c r="K108" s="184"/>
      <c r="L108" s="184"/>
      <c r="M108" s="184"/>
      <c r="N108" s="184"/>
      <c r="O108" s="184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247"/>
      <c r="AT108" s="247"/>
    </row>
    <row r="109" spans="1:952" s="255" customFormat="1" ht="31.5" x14ac:dyDescent="0.3">
      <c r="A109" s="249" t="s">
        <v>120</v>
      </c>
      <c r="B109" s="250">
        <v>2260041</v>
      </c>
      <c r="C109" s="211">
        <v>11300</v>
      </c>
      <c r="D109" s="170">
        <f t="shared" si="23"/>
        <v>11000</v>
      </c>
      <c r="E109" s="183">
        <f t="shared" si="19"/>
        <v>300</v>
      </c>
      <c r="F109" s="65">
        <f t="shared" si="18"/>
        <v>97.345132743362825</v>
      </c>
      <c r="G109" s="251">
        <v>11300</v>
      </c>
      <c r="H109" s="251">
        <v>11000</v>
      </c>
      <c r="I109" s="251">
        <f t="shared" si="17"/>
        <v>97.345132743362825</v>
      </c>
      <c r="J109" s="252"/>
      <c r="K109" s="252"/>
      <c r="L109" s="252"/>
      <c r="M109" s="252"/>
      <c r="N109" s="252"/>
      <c r="O109" s="252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54"/>
      <c r="AT109" s="254"/>
    </row>
    <row r="110" spans="1:952" s="255" customFormat="1" ht="32.25" x14ac:dyDescent="0.3">
      <c r="A110" s="256" t="s">
        <v>121</v>
      </c>
      <c r="B110" s="250">
        <v>2260047</v>
      </c>
      <c r="C110" s="257"/>
      <c r="D110" s="170"/>
      <c r="E110" s="183">
        <f t="shared" si="19"/>
        <v>0</v>
      </c>
      <c r="F110" s="65"/>
      <c r="G110" s="251">
        <v>0</v>
      </c>
      <c r="H110" s="251"/>
      <c r="I110" s="251"/>
      <c r="J110" s="252"/>
      <c r="K110" s="252"/>
      <c r="L110" s="252"/>
      <c r="M110" s="252"/>
      <c r="N110" s="252"/>
      <c r="O110" s="252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54"/>
      <c r="AT110" s="254"/>
    </row>
    <row r="111" spans="1:952" s="263" customFormat="1" ht="39" customHeight="1" x14ac:dyDescent="0.3">
      <c r="A111" s="258" t="s">
        <v>122</v>
      </c>
      <c r="B111" s="259">
        <v>2260061</v>
      </c>
      <c r="C111" s="260">
        <v>2532156</v>
      </c>
      <c r="D111" s="170">
        <f t="shared" si="23"/>
        <v>290153.71999999997</v>
      </c>
      <c r="E111" s="183">
        <f t="shared" si="19"/>
        <v>2242002.2800000003</v>
      </c>
      <c r="F111" s="65">
        <f t="shared" si="18"/>
        <v>11.458761624481271</v>
      </c>
      <c r="G111" s="170">
        <v>606395</v>
      </c>
      <c r="H111" s="170">
        <v>290153.71999999997</v>
      </c>
      <c r="I111" s="170">
        <f t="shared" si="17"/>
        <v>47.848963134590484</v>
      </c>
      <c r="J111" s="261"/>
      <c r="K111" s="261"/>
      <c r="L111" s="261"/>
      <c r="M111" s="261"/>
      <c r="N111" s="261"/>
      <c r="O111" s="261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2"/>
      <c r="AM111" s="262"/>
      <c r="AN111" s="262"/>
      <c r="AO111" s="262"/>
      <c r="AP111" s="262"/>
      <c r="AQ111" s="262"/>
      <c r="AR111" s="262"/>
      <c r="AS111" s="262"/>
      <c r="AT111" s="262"/>
    </row>
    <row r="112" spans="1:952" s="266" customFormat="1" ht="51.75" customHeight="1" x14ac:dyDescent="0.3">
      <c r="A112" s="246" t="s">
        <v>123</v>
      </c>
      <c r="B112" s="264">
        <v>2260102</v>
      </c>
      <c r="C112" s="257"/>
      <c r="D112" s="170">
        <f t="shared" si="23"/>
        <v>0</v>
      </c>
      <c r="E112" s="183">
        <f t="shared" si="19"/>
        <v>0</v>
      </c>
      <c r="F112" s="65" t="e">
        <f t="shared" si="18"/>
        <v>#DIV/0!</v>
      </c>
      <c r="G112" s="170">
        <v>0</v>
      </c>
      <c r="H112" s="170"/>
      <c r="I112" s="170" t="e">
        <f t="shared" si="17"/>
        <v>#DIV/0!</v>
      </c>
      <c r="J112" s="261"/>
      <c r="K112" s="261"/>
      <c r="L112" s="261"/>
      <c r="M112" s="261"/>
      <c r="N112" s="261"/>
      <c r="O112" s="261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262"/>
      <c r="AK112" s="262"/>
      <c r="AL112" s="262"/>
      <c r="AM112" s="262"/>
      <c r="AN112" s="262"/>
      <c r="AO112" s="262"/>
      <c r="AP112" s="262"/>
      <c r="AQ112" s="262"/>
      <c r="AR112" s="262"/>
      <c r="AS112" s="265"/>
      <c r="AT112" s="265"/>
    </row>
    <row r="113" spans="1:952" s="271" customFormat="1" ht="54.75" customHeight="1" x14ac:dyDescent="0.3">
      <c r="A113" s="246" t="s">
        <v>124</v>
      </c>
      <c r="B113" s="267">
        <v>2260112</v>
      </c>
      <c r="C113" s="211">
        <v>12500</v>
      </c>
      <c r="D113" s="170">
        <f t="shared" si="23"/>
        <v>0</v>
      </c>
      <c r="E113" s="183">
        <f t="shared" si="19"/>
        <v>12500</v>
      </c>
      <c r="F113" s="65">
        <f t="shared" si="18"/>
        <v>0</v>
      </c>
      <c r="G113" s="234">
        <v>0</v>
      </c>
      <c r="H113" s="234"/>
      <c r="I113" s="234" t="e">
        <f t="shared" si="17"/>
        <v>#DIV/0!</v>
      </c>
      <c r="J113" s="268"/>
      <c r="K113" s="268"/>
      <c r="L113" s="268"/>
      <c r="M113" s="268"/>
      <c r="N113" s="268"/>
      <c r="O113" s="268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70"/>
      <c r="AT113" s="270"/>
    </row>
    <row r="114" spans="1:952" s="271" customFormat="1" ht="54.75" customHeight="1" x14ac:dyDescent="0.3">
      <c r="A114" s="246" t="s">
        <v>125</v>
      </c>
      <c r="B114" s="267">
        <v>2260234</v>
      </c>
      <c r="C114" s="233"/>
      <c r="D114" s="170"/>
      <c r="E114" s="183">
        <f t="shared" si="19"/>
        <v>0</v>
      </c>
      <c r="F114" s="65"/>
      <c r="G114" s="234">
        <v>0</v>
      </c>
      <c r="H114" s="234"/>
      <c r="I114" s="234"/>
      <c r="J114" s="268"/>
      <c r="K114" s="268"/>
      <c r="L114" s="268"/>
      <c r="M114" s="268"/>
      <c r="N114" s="268"/>
      <c r="O114" s="268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70"/>
      <c r="AT114" s="270"/>
    </row>
    <row r="115" spans="1:952" ht="29.25" customHeight="1" x14ac:dyDescent="0.3">
      <c r="A115" s="272" t="s">
        <v>126</v>
      </c>
      <c r="B115" s="273">
        <v>2260512</v>
      </c>
      <c r="C115" s="211"/>
      <c r="D115" s="170">
        <f t="shared" si="23"/>
        <v>0</v>
      </c>
      <c r="E115" s="183">
        <f t="shared" si="19"/>
        <v>0</v>
      </c>
      <c r="F115" s="65" t="e">
        <f t="shared" si="18"/>
        <v>#DIV/0!</v>
      </c>
      <c r="G115" s="170">
        <v>0</v>
      </c>
      <c r="H115" s="170"/>
      <c r="I115" s="171" t="e">
        <f t="shared" si="17"/>
        <v>#DIV/0!</v>
      </c>
      <c r="J115" s="2"/>
      <c r="K115" s="2"/>
      <c r="L115" s="2"/>
      <c r="M115" s="2"/>
      <c r="N115" s="2"/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4"/>
      <c r="AT115" s="4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</row>
    <row r="116" spans="1:952" ht="27.75" customHeight="1" x14ac:dyDescent="0.3">
      <c r="A116" s="274" t="s">
        <v>127</v>
      </c>
      <c r="B116" s="273">
        <v>2260520</v>
      </c>
      <c r="C116" s="211"/>
      <c r="D116" s="170">
        <f t="shared" si="23"/>
        <v>0</v>
      </c>
      <c r="E116" s="183">
        <f t="shared" si="19"/>
        <v>0</v>
      </c>
      <c r="F116" s="65" t="e">
        <f t="shared" si="18"/>
        <v>#DIV/0!</v>
      </c>
      <c r="G116" s="170">
        <v>0</v>
      </c>
      <c r="H116" s="170"/>
      <c r="I116" s="171" t="e">
        <f t="shared" si="17"/>
        <v>#DIV/0!</v>
      </c>
      <c r="J116" s="2"/>
      <c r="K116" s="2"/>
      <c r="L116" s="2"/>
      <c r="M116" s="2"/>
      <c r="N116" s="2"/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4"/>
      <c r="AT116" s="4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</row>
    <row r="117" spans="1:952" s="278" customFormat="1" ht="26.25" customHeight="1" x14ac:dyDescent="0.3">
      <c r="A117" s="274" t="s">
        <v>128</v>
      </c>
      <c r="B117" s="273">
        <v>2260521</v>
      </c>
      <c r="C117" s="233">
        <v>7180</v>
      </c>
      <c r="D117" s="170">
        <f t="shared" si="23"/>
        <v>0</v>
      </c>
      <c r="E117" s="183">
        <f t="shared" si="19"/>
        <v>7180</v>
      </c>
      <c r="F117" s="65">
        <f t="shared" si="18"/>
        <v>0</v>
      </c>
      <c r="G117" s="275">
        <v>0</v>
      </c>
      <c r="H117" s="275"/>
      <c r="I117" s="275" t="e">
        <f t="shared" si="17"/>
        <v>#DIV/0!</v>
      </c>
      <c r="J117" s="222"/>
      <c r="K117" s="222"/>
      <c r="L117" s="222"/>
      <c r="M117" s="222"/>
      <c r="N117" s="222"/>
      <c r="O117" s="222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7"/>
      <c r="AT117" s="277"/>
    </row>
    <row r="118" spans="1:952" s="192" customFormat="1" ht="28.5" customHeight="1" x14ac:dyDescent="0.3">
      <c r="A118" s="200" t="s">
        <v>129</v>
      </c>
      <c r="B118" s="279">
        <v>2910000</v>
      </c>
      <c r="C118" s="280"/>
      <c r="D118" s="281">
        <f>H118</f>
        <v>0</v>
      </c>
      <c r="E118" s="281">
        <f>C118-D118</f>
        <v>0</v>
      </c>
      <c r="F118" s="86" t="e">
        <f t="shared" si="18"/>
        <v>#DIV/0!</v>
      </c>
      <c r="G118" s="281"/>
      <c r="H118" s="281"/>
      <c r="I118" s="281" t="e">
        <f t="shared" si="17"/>
        <v>#DIV/0!</v>
      </c>
      <c r="J118" s="184"/>
      <c r="K118" s="184"/>
      <c r="L118" s="184"/>
      <c r="M118" s="184"/>
      <c r="N118" s="184"/>
      <c r="O118" s="184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91"/>
      <c r="AT118" s="191"/>
    </row>
    <row r="119" spans="1:952" s="287" customFormat="1" ht="24" customHeight="1" x14ac:dyDescent="0.35">
      <c r="A119" s="282" t="s">
        <v>43</v>
      </c>
      <c r="B119" s="283" t="s">
        <v>130</v>
      </c>
      <c r="C119" s="284">
        <f>C122+C124+C126+C128+C130+C132+C137+C120</f>
        <v>677855</v>
      </c>
      <c r="D119" s="284">
        <f>D122+D124+D126+D128+D130+D132+D137+D120</f>
        <v>2775</v>
      </c>
      <c r="E119" s="284">
        <f>E122+E124+E126+E128+E130+E132+E137+E120</f>
        <v>675080</v>
      </c>
      <c r="F119" s="110">
        <f t="shared" si="18"/>
        <v>0.40937958707983274</v>
      </c>
      <c r="G119" s="284">
        <f>G122+G124+G126+G128+G130+G132+G137+G120</f>
        <v>0</v>
      </c>
      <c r="H119" s="284">
        <f>H122+H124+H126+H128+H130+H132+H137+H120</f>
        <v>2775</v>
      </c>
      <c r="I119" s="284" t="e">
        <f t="shared" si="17"/>
        <v>#DIV/0!</v>
      </c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6"/>
      <c r="AT119" s="286"/>
    </row>
    <row r="120" spans="1:952" s="289" customFormat="1" ht="24" customHeight="1" x14ac:dyDescent="0.3">
      <c r="A120" s="221" t="s">
        <v>131</v>
      </c>
      <c r="B120" s="201">
        <v>340</v>
      </c>
      <c r="C120" s="202">
        <f>C121</f>
        <v>0</v>
      </c>
      <c r="D120" s="202">
        <f>D121</f>
        <v>0</v>
      </c>
      <c r="E120" s="202">
        <f>E121</f>
        <v>0</v>
      </c>
      <c r="F120" s="86" t="e">
        <f t="shared" si="18"/>
        <v>#DIV/0!</v>
      </c>
      <c r="G120" s="202">
        <f>G121</f>
        <v>0</v>
      </c>
      <c r="H120" s="202">
        <f>H121</f>
        <v>0</v>
      </c>
      <c r="I120" s="202" t="e">
        <f t="shared" si="17"/>
        <v>#DIV/0!</v>
      </c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</row>
    <row r="121" spans="1:952" s="255" customFormat="1" ht="36" customHeight="1" x14ac:dyDescent="0.25">
      <c r="A121" s="256" t="s">
        <v>121</v>
      </c>
      <c r="B121" s="290">
        <v>3400045</v>
      </c>
      <c r="C121" s="291"/>
      <c r="D121" s="251">
        <f>H121</f>
        <v>0</v>
      </c>
      <c r="E121" s="251">
        <f>C121-D121</f>
        <v>0</v>
      </c>
      <c r="F121" s="65" t="e">
        <f t="shared" si="18"/>
        <v>#DIV/0!</v>
      </c>
      <c r="G121" s="251"/>
      <c r="H121" s="251"/>
      <c r="I121" s="251" t="e">
        <f t="shared" si="17"/>
        <v>#DIV/0!</v>
      </c>
      <c r="J121" s="252"/>
      <c r="K121" s="252"/>
      <c r="L121" s="252"/>
      <c r="M121" s="252"/>
      <c r="N121" s="252"/>
      <c r="O121" s="252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4"/>
      <c r="AT121" s="254"/>
    </row>
    <row r="122" spans="1:952" s="289" customFormat="1" ht="31.5" x14ac:dyDescent="0.3">
      <c r="A122" s="221" t="s">
        <v>132</v>
      </c>
      <c r="B122" s="201">
        <v>341</v>
      </c>
      <c r="C122" s="202">
        <f>C123</f>
        <v>22000</v>
      </c>
      <c r="D122" s="202">
        <f>D123</f>
        <v>0</v>
      </c>
      <c r="E122" s="202">
        <f>E123</f>
        <v>22000</v>
      </c>
      <c r="F122" s="86">
        <f t="shared" si="18"/>
        <v>0</v>
      </c>
      <c r="G122" s="202">
        <f>G123</f>
        <v>0</v>
      </c>
      <c r="H122" s="202">
        <f>H123</f>
        <v>0</v>
      </c>
      <c r="I122" s="202" t="e">
        <f t="shared" si="17"/>
        <v>#DIV/0!</v>
      </c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  <c r="AA122" s="222"/>
      <c r="AB122" s="222"/>
      <c r="AC122" s="222"/>
      <c r="AD122" s="222"/>
      <c r="AE122" s="222"/>
      <c r="AF122" s="222"/>
      <c r="AG122" s="222"/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88"/>
      <c r="AT122" s="288"/>
    </row>
    <row r="123" spans="1:952" s="227" customFormat="1" ht="31.5" x14ac:dyDescent="0.3">
      <c r="A123" s="209" t="s">
        <v>133</v>
      </c>
      <c r="B123" s="245">
        <v>3410001</v>
      </c>
      <c r="C123" s="211">
        <v>22000</v>
      </c>
      <c r="D123" s="183">
        <f>H123</f>
        <v>0</v>
      </c>
      <c r="E123" s="183">
        <f>C123-D123</f>
        <v>22000</v>
      </c>
      <c r="F123" s="65">
        <f t="shared" si="18"/>
        <v>0</v>
      </c>
      <c r="G123" s="183"/>
      <c r="H123" s="183"/>
      <c r="I123" s="183" t="e">
        <f t="shared" si="17"/>
        <v>#DIV/0!</v>
      </c>
      <c r="J123" s="212"/>
      <c r="K123" s="212"/>
      <c r="L123" s="212"/>
      <c r="M123" s="212"/>
      <c r="N123" s="212"/>
      <c r="O123" s="212"/>
      <c r="P123" s="225"/>
      <c r="Q123" s="225"/>
      <c r="R123" s="225"/>
      <c r="S123" s="225"/>
      <c r="T123" s="225"/>
      <c r="U123" s="225"/>
      <c r="V123" s="225"/>
      <c r="W123" s="225"/>
      <c r="X123" s="225"/>
      <c r="Y123" s="225"/>
      <c r="Z123" s="225"/>
      <c r="AA123" s="225"/>
      <c r="AB123" s="225"/>
      <c r="AC123" s="225"/>
      <c r="AD123" s="225"/>
      <c r="AE123" s="225"/>
      <c r="AF123" s="225"/>
      <c r="AG123" s="225"/>
      <c r="AH123" s="225"/>
      <c r="AI123" s="225"/>
      <c r="AJ123" s="225"/>
      <c r="AK123" s="225"/>
      <c r="AL123" s="225"/>
      <c r="AM123" s="225"/>
      <c r="AN123" s="225"/>
      <c r="AO123" s="225"/>
      <c r="AP123" s="225"/>
      <c r="AQ123" s="225"/>
      <c r="AR123" s="225"/>
      <c r="AS123" s="226"/>
      <c r="AT123" s="226"/>
    </row>
    <row r="124" spans="1:952" s="296" customFormat="1" ht="18.75" x14ac:dyDescent="0.3">
      <c r="A124" s="292" t="s">
        <v>134</v>
      </c>
      <c r="B124" s="293">
        <v>342</v>
      </c>
      <c r="C124" s="294">
        <f>C125</f>
        <v>0</v>
      </c>
      <c r="D124" s="294">
        <f>D125</f>
        <v>0</v>
      </c>
      <c r="E124" s="294">
        <f>E125</f>
        <v>0</v>
      </c>
      <c r="F124" s="86" t="e">
        <f t="shared" si="18"/>
        <v>#DIV/0!</v>
      </c>
      <c r="G124" s="294">
        <f>G125</f>
        <v>0</v>
      </c>
      <c r="H124" s="294">
        <f>H125</f>
        <v>0</v>
      </c>
      <c r="I124" s="294" t="e">
        <f t="shared" si="17"/>
        <v>#DIV/0!</v>
      </c>
      <c r="J124" s="184"/>
      <c r="K124" s="184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4"/>
      <c r="AK124" s="184"/>
      <c r="AL124" s="184"/>
      <c r="AM124" s="184"/>
      <c r="AN124" s="184"/>
      <c r="AO124" s="184"/>
      <c r="AP124" s="184"/>
      <c r="AQ124" s="184"/>
      <c r="AR124" s="184"/>
      <c r="AS124" s="295"/>
      <c r="AT124" s="295"/>
    </row>
    <row r="125" spans="1:952" s="302" customFormat="1" ht="33" customHeight="1" x14ac:dyDescent="0.3">
      <c r="A125" s="297" t="s">
        <v>135</v>
      </c>
      <c r="B125" s="298">
        <v>3420000</v>
      </c>
      <c r="C125" s="299"/>
      <c r="D125" s="234">
        <f>H125</f>
        <v>0</v>
      </c>
      <c r="E125" s="234">
        <f>C125-D125</f>
        <v>0</v>
      </c>
      <c r="F125" s="65" t="e">
        <f t="shared" si="18"/>
        <v>#DIV/0!</v>
      </c>
      <c r="G125" s="234"/>
      <c r="H125" s="234"/>
      <c r="I125" s="234" t="e">
        <f t="shared" si="17"/>
        <v>#DIV/0!</v>
      </c>
      <c r="J125" s="300"/>
      <c r="K125" s="300"/>
      <c r="L125" s="300"/>
      <c r="M125" s="300"/>
      <c r="N125" s="300"/>
      <c r="O125" s="300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  <c r="AL125" s="301"/>
      <c r="AM125" s="301"/>
      <c r="AN125" s="301"/>
      <c r="AO125" s="301"/>
      <c r="AP125" s="301"/>
      <c r="AQ125" s="301"/>
      <c r="AR125" s="301"/>
      <c r="AS125" s="301"/>
      <c r="AT125" s="301"/>
    </row>
    <row r="126" spans="1:952" s="307" customFormat="1" ht="33" customHeight="1" x14ac:dyDescent="0.25">
      <c r="A126" s="303" t="s">
        <v>136</v>
      </c>
      <c r="B126" s="304">
        <v>343</v>
      </c>
      <c r="C126" s="305">
        <f>C127</f>
        <v>2775</v>
      </c>
      <c r="D126" s="305">
        <f>D127</f>
        <v>2775</v>
      </c>
      <c r="E126" s="305">
        <f>E127</f>
        <v>0</v>
      </c>
      <c r="F126" s="86">
        <f t="shared" si="18"/>
        <v>100</v>
      </c>
      <c r="G126" s="305">
        <f>G127</f>
        <v>0</v>
      </c>
      <c r="H126" s="305">
        <f>H127</f>
        <v>2775</v>
      </c>
      <c r="I126" s="305" t="e">
        <f t="shared" si="17"/>
        <v>#DIV/0!</v>
      </c>
      <c r="J126" s="300"/>
      <c r="K126" s="300"/>
      <c r="L126" s="300"/>
      <c r="M126" s="300"/>
      <c r="N126" s="300"/>
      <c r="O126" s="300"/>
      <c r="P126" s="300"/>
      <c r="Q126" s="300"/>
      <c r="R126" s="300"/>
      <c r="S126" s="300"/>
      <c r="T126" s="300"/>
      <c r="U126" s="300"/>
      <c r="V126" s="300"/>
      <c r="W126" s="300"/>
      <c r="X126" s="300"/>
      <c r="Y126" s="300"/>
      <c r="Z126" s="300"/>
      <c r="AA126" s="300"/>
      <c r="AB126" s="300"/>
      <c r="AC126" s="300"/>
      <c r="AD126" s="300"/>
      <c r="AE126" s="300"/>
      <c r="AF126" s="300"/>
      <c r="AG126" s="300"/>
      <c r="AH126" s="300"/>
      <c r="AI126" s="300"/>
      <c r="AJ126" s="300"/>
      <c r="AK126" s="300"/>
      <c r="AL126" s="300"/>
      <c r="AM126" s="300"/>
      <c r="AN126" s="300"/>
      <c r="AO126" s="300"/>
      <c r="AP126" s="300"/>
      <c r="AQ126" s="300"/>
      <c r="AR126" s="300"/>
      <c r="AS126" s="306"/>
      <c r="AT126" s="306"/>
    </row>
    <row r="127" spans="1:952" s="238" customFormat="1" ht="27" customHeight="1" x14ac:dyDescent="0.3">
      <c r="A127" s="209" t="s">
        <v>137</v>
      </c>
      <c r="B127" s="267">
        <v>3430002</v>
      </c>
      <c r="C127" s="211">
        <v>2775</v>
      </c>
      <c r="D127" s="234">
        <f>H127</f>
        <v>2775</v>
      </c>
      <c r="E127" s="234">
        <f>C127-D127</f>
        <v>0</v>
      </c>
      <c r="F127" s="65">
        <f t="shared" si="18"/>
        <v>100</v>
      </c>
      <c r="G127" s="234"/>
      <c r="H127" s="234">
        <v>2775</v>
      </c>
      <c r="I127" s="234" t="e">
        <f t="shared" si="17"/>
        <v>#DIV/0!</v>
      </c>
      <c r="J127" s="235"/>
      <c r="K127" s="235"/>
      <c r="L127" s="235"/>
      <c r="M127" s="235"/>
      <c r="N127" s="235"/>
      <c r="O127" s="235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36"/>
      <c r="AQ127" s="236"/>
      <c r="AR127" s="236"/>
      <c r="AS127" s="237"/>
      <c r="AT127" s="237"/>
    </row>
    <row r="128" spans="1:952" s="307" customFormat="1" ht="27" customHeight="1" x14ac:dyDescent="0.3">
      <c r="A128" s="292" t="s">
        <v>138</v>
      </c>
      <c r="B128" s="308">
        <v>344</v>
      </c>
      <c r="C128" s="294">
        <f>C129</f>
        <v>270000</v>
      </c>
      <c r="D128" s="294">
        <f>D129</f>
        <v>0</v>
      </c>
      <c r="E128" s="294">
        <f>E129</f>
        <v>270000</v>
      </c>
      <c r="F128" s="86">
        <f t="shared" si="18"/>
        <v>0</v>
      </c>
      <c r="G128" s="294">
        <f>G129</f>
        <v>0</v>
      </c>
      <c r="H128" s="294">
        <f>H129</f>
        <v>0</v>
      </c>
      <c r="I128" s="294" t="e">
        <f t="shared" si="17"/>
        <v>#DIV/0!</v>
      </c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  <c r="T128" s="300"/>
      <c r="U128" s="300"/>
      <c r="V128" s="300"/>
      <c r="W128" s="300"/>
      <c r="X128" s="300"/>
      <c r="Y128" s="300"/>
      <c r="Z128" s="300"/>
      <c r="AA128" s="300"/>
      <c r="AB128" s="300"/>
      <c r="AC128" s="300"/>
      <c r="AD128" s="300"/>
      <c r="AE128" s="300"/>
      <c r="AF128" s="300"/>
      <c r="AG128" s="300"/>
      <c r="AH128" s="300"/>
      <c r="AI128" s="300"/>
      <c r="AJ128" s="300"/>
      <c r="AK128" s="300"/>
      <c r="AL128" s="300"/>
      <c r="AM128" s="300"/>
      <c r="AN128" s="300"/>
      <c r="AO128" s="300"/>
      <c r="AP128" s="300"/>
      <c r="AQ128" s="300"/>
      <c r="AR128" s="300"/>
      <c r="AS128" s="306"/>
      <c r="AT128" s="306"/>
    </row>
    <row r="129" spans="1:46" s="238" customFormat="1" ht="18.75" x14ac:dyDescent="0.3">
      <c r="A129" s="309" t="s">
        <v>139</v>
      </c>
      <c r="B129" s="267">
        <v>3440000</v>
      </c>
      <c r="C129" s="211">
        <v>270000</v>
      </c>
      <c r="D129" s="234">
        <f>H129</f>
        <v>0</v>
      </c>
      <c r="E129" s="234">
        <f>C129-D129</f>
        <v>270000</v>
      </c>
      <c r="F129" s="65">
        <f t="shared" si="18"/>
        <v>0</v>
      </c>
      <c r="G129" s="234"/>
      <c r="H129" s="234"/>
      <c r="I129" s="234" t="e">
        <f t="shared" si="17"/>
        <v>#DIV/0!</v>
      </c>
      <c r="J129" s="235"/>
      <c r="K129" s="235"/>
      <c r="L129" s="235"/>
      <c r="M129" s="235"/>
      <c r="N129" s="235"/>
      <c r="O129" s="235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  <c r="AO129" s="236"/>
      <c r="AP129" s="236"/>
      <c r="AQ129" s="236"/>
      <c r="AR129" s="236"/>
      <c r="AS129" s="237"/>
      <c r="AT129" s="237"/>
    </row>
    <row r="130" spans="1:46" s="307" customFormat="1" ht="18.75" x14ac:dyDescent="0.3">
      <c r="A130" s="310" t="s">
        <v>140</v>
      </c>
      <c r="B130" s="308">
        <v>345</v>
      </c>
      <c r="C130" s="294">
        <f>C131</f>
        <v>127800</v>
      </c>
      <c r="D130" s="294">
        <f>D131</f>
        <v>0</v>
      </c>
      <c r="E130" s="294">
        <f>E131</f>
        <v>127800</v>
      </c>
      <c r="F130" s="86">
        <f t="shared" si="18"/>
        <v>0</v>
      </c>
      <c r="G130" s="294">
        <f>G131</f>
        <v>0</v>
      </c>
      <c r="H130" s="294">
        <f>H131</f>
        <v>0</v>
      </c>
      <c r="I130" s="294" t="e">
        <f t="shared" si="17"/>
        <v>#DIV/0!</v>
      </c>
      <c r="J130" s="300"/>
      <c r="K130" s="300"/>
      <c r="L130" s="300"/>
      <c r="M130" s="300"/>
      <c r="N130" s="300"/>
      <c r="O130" s="300"/>
      <c r="P130" s="300"/>
      <c r="Q130" s="300"/>
      <c r="R130" s="300"/>
      <c r="S130" s="300"/>
      <c r="T130" s="300"/>
      <c r="U130" s="300"/>
      <c r="V130" s="300"/>
      <c r="W130" s="300"/>
      <c r="X130" s="300"/>
      <c r="Y130" s="300"/>
      <c r="Z130" s="300"/>
      <c r="AA130" s="300"/>
      <c r="AB130" s="300"/>
      <c r="AC130" s="300"/>
      <c r="AD130" s="300"/>
      <c r="AE130" s="300"/>
      <c r="AF130" s="300"/>
      <c r="AG130" s="300"/>
      <c r="AH130" s="300"/>
      <c r="AI130" s="300"/>
      <c r="AJ130" s="300"/>
      <c r="AK130" s="300"/>
      <c r="AL130" s="300"/>
      <c r="AM130" s="300"/>
      <c r="AN130" s="300"/>
      <c r="AO130" s="300"/>
      <c r="AP130" s="300"/>
      <c r="AQ130" s="300"/>
      <c r="AR130" s="300"/>
      <c r="AS130" s="306"/>
      <c r="AT130" s="306"/>
    </row>
    <row r="131" spans="1:46" s="238" customFormat="1" ht="18.75" x14ac:dyDescent="0.3">
      <c r="A131" s="209" t="s">
        <v>141</v>
      </c>
      <c r="B131" s="267">
        <v>3450000</v>
      </c>
      <c r="C131" s="211">
        <v>127800</v>
      </c>
      <c r="D131" s="234">
        <f>H131</f>
        <v>0</v>
      </c>
      <c r="E131" s="234">
        <f>C131-D131</f>
        <v>127800</v>
      </c>
      <c r="F131" s="65">
        <f t="shared" si="18"/>
        <v>0</v>
      </c>
      <c r="G131" s="234"/>
      <c r="H131" s="234"/>
      <c r="I131" s="234" t="e">
        <f t="shared" si="17"/>
        <v>#DIV/0!</v>
      </c>
      <c r="J131" s="235"/>
      <c r="K131" s="235"/>
      <c r="L131" s="235"/>
      <c r="M131" s="235"/>
      <c r="N131" s="235"/>
      <c r="O131" s="235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7"/>
      <c r="AT131" s="237"/>
    </row>
    <row r="132" spans="1:46" s="307" customFormat="1" ht="18.75" x14ac:dyDescent="0.3">
      <c r="A132" s="292" t="s">
        <v>131</v>
      </c>
      <c r="B132" s="308">
        <v>346</v>
      </c>
      <c r="C132" s="294">
        <f>SUM(C133:C136)</f>
        <v>253680</v>
      </c>
      <c r="D132" s="294">
        <f>SUM(D133:D136)</f>
        <v>0</v>
      </c>
      <c r="E132" s="294">
        <f>SUM(E133:E136)</f>
        <v>253680</v>
      </c>
      <c r="F132" s="86">
        <f t="shared" si="18"/>
        <v>0</v>
      </c>
      <c r="G132" s="294">
        <f>SUM(G133:G136)</f>
        <v>0</v>
      </c>
      <c r="H132" s="294">
        <f>SUM(H133:H136)</f>
        <v>0</v>
      </c>
      <c r="I132" s="294" t="e">
        <f t="shared" si="17"/>
        <v>#DIV/0!</v>
      </c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0"/>
      <c r="Z132" s="300"/>
      <c r="AA132" s="300"/>
      <c r="AB132" s="300"/>
      <c r="AC132" s="300"/>
      <c r="AD132" s="300"/>
      <c r="AE132" s="300"/>
      <c r="AF132" s="300"/>
      <c r="AG132" s="300"/>
      <c r="AH132" s="300"/>
      <c r="AI132" s="300"/>
      <c r="AJ132" s="300"/>
      <c r="AK132" s="300"/>
      <c r="AL132" s="300"/>
      <c r="AM132" s="300"/>
      <c r="AN132" s="300"/>
      <c r="AO132" s="300"/>
      <c r="AP132" s="300"/>
      <c r="AQ132" s="300"/>
      <c r="AR132" s="300"/>
      <c r="AS132" s="306"/>
      <c r="AT132" s="306"/>
    </row>
    <row r="133" spans="1:46" s="238" customFormat="1" ht="54.75" customHeight="1" x14ac:dyDescent="0.3">
      <c r="A133" s="209" t="s">
        <v>142</v>
      </c>
      <c r="B133" s="267">
        <v>3460022</v>
      </c>
      <c r="C133" s="211">
        <v>67000</v>
      </c>
      <c r="D133" s="234">
        <f>H133</f>
        <v>0</v>
      </c>
      <c r="E133" s="234">
        <f>C133-D133</f>
        <v>67000</v>
      </c>
      <c r="F133" s="65">
        <f t="shared" si="18"/>
        <v>0</v>
      </c>
      <c r="G133" s="234"/>
      <c r="H133" s="234"/>
      <c r="I133" s="234" t="e">
        <f t="shared" si="17"/>
        <v>#DIV/0!</v>
      </c>
      <c r="J133" s="235"/>
      <c r="K133" s="235"/>
      <c r="L133" s="235"/>
      <c r="M133" s="235"/>
      <c r="N133" s="235"/>
      <c r="O133" s="235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  <c r="AO133" s="236"/>
      <c r="AP133" s="236"/>
      <c r="AQ133" s="236"/>
      <c r="AR133" s="236"/>
      <c r="AS133" s="237"/>
      <c r="AT133" s="237"/>
    </row>
    <row r="134" spans="1:46" s="315" customFormat="1" ht="57" customHeight="1" x14ac:dyDescent="0.3">
      <c r="A134" s="311" t="s">
        <v>143</v>
      </c>
      <c r="B134" s="250">
        <v>3460024</v>
      </c>
      <c r="C134" s="233"/>
      <c r="D134" s="170">
        <f>H134</f>
        <v>0</v>
      </c>
      <c r="E134" s="170">
        <f>C134-D134</f>
        <v>0</v>
      </c>
      <c r="F134" s="65" t="e">
        <f t="shared" si="18"/>
        <v>#DIV/0!</v>
      </c>
      <c r="G134" s="170">
        <v>0</v>
      </c>
      <c r="H134" s="170"/>
      <c r="I134" s="170" t="e">
        <f t="shared" si="17"/>
        <v>#DIV/0!</v>
      </c>
      <c r="J134" s="312"/>
      <c r="K134" s="312"/>
      <c r="L134" s="312"/>
      <c r="M134" s="312"/>
      <c r="N134" s="312"/>
      <c r="O134" s="312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13"/>
      <c r="AN134" s="313"/>
      <c r="AO134" s="313"/>
      <c r="AP134" s="313"/>
      <c r="AQ134" s="313"/>
      <c r="AR134" s="313"/>
      <c r="AS134" s="314"/>
      <c r="AT134" s="314"/>
    </row>
    <row r="135" spans="1:46" s="238" customFormat="1" ht="24.75" customHeight="1" x14ac:dyDescent="0.3">
      <c r="A135" s="316" t="s">
        <v>144</v>
      </c>
      <c r="B135" s="317">
        <v>3460030</v>
      </c>
      <c r="C135" s="211">
        <v>186680</v>
      </c>
      <c r="D135" s="234">
        <f>H135</f>
        <v>0</v>
      </c>
      <c r="E135" s="234">
        <f>C135-D135</f>
        <v>186680</v>
      </c>
      <c r="F135" s="65">
        <f t="shared" si="18"/>
        <v>0</v>
      </c>
      <c r="G135" s="234"/>
      <c r="H135" s="234"/>
      <c r="I135" s="234" t="e">
        <f t="shared" si="17"/>
        <v>#DIV/0!</v>
      </c>
      <c r="J135" s="235"/>
      <c r="K135" s="235"/>
      <c r="L135" s="235"/>
      <c r="M135" s="235"/>
      <c r="N135" s="235"/>
      <c r="O135" s="235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  <c r="AO135" s="236"/>
      <c r="AP135" s="236"/>
      <c r="AQ135" s="236"/>
      <c r="AR135" s="236"/>
      <c r="AS135" s="237"/>
      <c r="AT135" s="237"/>
    </row>
    <row r="136" spans="1:46" s="238" customFormat="1" ht="33.75" customHeight="1" x14ac:dyDescent="0.3">
      <c r="A136" s="318" t="s">
        <v>145</v>
      </c>
      <c r="B136" s="317">
        <v>3460041</v>
      </c>
      <c r="C136" s="319"/>
      <c r="D136" s="234"/>
      <c r="E136" s="234"/>
      <c r="F136" s="65" t="e">
        <f t="shared" si="18"/>
        <v>#DIV/0!</v>
      </c>
      <c r="G136" s="234">
        <v>0</v>
      </c>
      <c r="H136" s="234"/>
      <c r="I136" s="234" t="e">
        <f t="shared" si="17"/>
        <v>#DIV/0!</v>
      </c>
      <c r="J136" s="235"/>
      <c r="K136" s="235"/>
      <c r="L136" s="235"/>
      <c r="M136" s="235"/>
      <c r="N136" s="235"/>
      <c r="O136" s="235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236"/>
      <c r="AQ136" s="236"/>
      <c r="AR136" s="236"/>
      <c r="AS136" s="237"/>
      <c r="AT136" s="237"/>
    </row>
    <row r="137" spans="1:46" s="325" customFormat="1" ht="18.75" x14ac:dyDescent="0.25">
      <c r="A137" s="320" t="s">
        <v>146</v>
      </c>
      <c r="B137" s="321">
        <v>349</v>
      </c>
      <c r="C137" s="322">
        <f>SUM(C138)</f>
        <v>1600</v>
      </c>
      <c r="D137" s="322">
        <f>D138</f>
        <v>0</v>
      </c>
      <c r="E137" s="322">
        <f>E138</f>
        <v>1600</v>
      </c>
      <c r="F137" s="86">
        <f t="shared" si="18"/>
        <v>0</v>
      </c>
      <c r="G137" s="322">
        <f>G138</f>
        <v>0</v>
      </c>
      <c r="H137" s="322">
        <f>H138</f>
        <v>0</v>
      </c>
      <c r="I137" s="322" t="e">
        <f t="shared" si="17"/>
        <v>#DIV/0!</v>
      </c>
      <c r="J137" s="323"/>
      <c r="K137" s="323"/>
      <c r="L137" s="323"/>
      <c r="M137" s="323"/>
      <c r="N137" s="323"/>
      <c r="O137" s="323"/>
      <c r="P137" s="323"/>
      <c r="Q137" s="323"/>
      <c r="R137" s="323"/>
      <c r="S137" s="323"/>
      <c r="T137" s="323"/>
      <c r="U137" s="323"/>
      <c r="V137" s="323"/>
      <c r="W137" s="323"/>
      <c r="X137" s="323"/>
      <c r="Y137" s="323"/>
      <c r="Z137" s="323"/>
      <c r="AA137" s="323"/>
      <c r="AB137" s="323"/>
      <c r="AC137" s="323"/>
      <c r="AD137" s="323"/>
      <c r="AE137" s="323"/>
      <c r="AF137" s="323"/>
      <c r="AG137" s="323"/>
      <c r="AH137" s="323"/>
      <c r="AI137" s="323"/>
      <c r="AJ137" s="323"/>
      <c r="AK137" s="323"/>
      <c r="AL137" s="323"/>
      <c r="AM137" s="323"/>
      <c r="AN137" s="323"/>
      <c r="AO137" s="323"/>
      <c r="AP137" s="323"/>
      <c r="AQ137" s="323"/>
      <c r="AR137" s="323"/>
      <c r="AS137" s="324"/>
      <c r="AT137" s="324"/>
    </row>
    <row r="138" spans="1:46" s="238" customFormat="1" ht="18.75" x14ac:dyDescent="0.3">
      <c r="A138" s="209" t="s">
        <v>147</v>
      </c>
      <c r="B138" s="267">
        <v>3490003</v>
      </c>
      <c r="C138" s="326">
        <v>1600</v>
      </c>
      <c r="D138" s="234">
        <f>H138</f>
        <v>0</v>
      </c>
      <c r="E138" s="234">
        <f>C138-D138</f>
        <v>1600</v>
      </c>
      <c r="F138" s="65">
        <f t="shared" si="18"/>
        <v>0</v>
      </c>
      <c r="G138" s="234"/>
      <c r="H138" s="234"/>
      <c r="I138" s="234" t="e">
        <f t="shared" si="17"/>
        <v>#DIV/0!</v>
      </c>
      <c r="J138" s="235"/>
      <c r="K138" s="235"/>
      <c r="L138" s="235"/>
      <c r="M138" s="235"/>
      <c r="N138" s="235"/>
      <c r="O138" s="235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7"/>
      <c r="AT138" s="237"/>
    </row>
    <row r="139" spans="1:46" s="330" customFormat="1" ht="18.75" x14ac:dyDescent="0.25">
      <c r="A139" s="132" t="s">
        <v>148</v>
      </c>
      <c r="B139" s="327" t="s">
        <v>149</v>
      </c>
      <c r="C139" s="328">
        <f>C140+C149</f>
        <v>0</v>
      </c>
      <c r="D139" s="328">
        <f>D140+D149</f>
        <v>0</v>
      </c>
      <c r="E139" s="328">
        <f>E140+E149</f>
        <v>0</v>
      </c>
      <c r="F139" s="134" t="e">
        <f t="shared" si="18"/>
        <v>#DIV/0!</v>
      </c>
      <c r="G139" s="328">
        <f>G140+G149</f>
        <v>0</v>
      </c>
      <c r="H139" s="328">
        <f>H140+H149</f>
        <v>0</v>
      </c>
      <c r="I139" s="328" t="e">
        <f t="shared" si="17"/>
        <v>#DIV/0!</v>
      </c>
      <c r="J139" s="184"/>
      <c r="K139" s="184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4"/>
      <c r="W139" s="184"/>
      <c r="X139" s="184"/>
      <c r="Y139" s="184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4"/>
      <c r="AK139" s="184"/>
      <c r="AL139" s="184"/>
      <c r="AM139" s="184"/>
      <c r="AN139" s="184"/>
      <c r="AO139" s="184"/>
      <c r="AP139" s="184"/>
      <c r="AQ139" s="184"/>
      <c r="AR139" s="184"/>
      <c r="AS139" s="329"/>
      <c r="AT139" s="329"/>
    </row>
    <row r="140" spans="1:46" s="243" customFormat="1" ht="23.25" customHeight="1" x14ac:dyDescent="0.3">
      <c r="A140" s="221" t="s">
        <v>32</v>
      </c>
      <c r="B140" s="201">
        <v>225</v>
      </c>
      <c r="C140" s="202">
        <f>SUM(C141:C148)</f>
        <v>0</v>
      </c>
      <c r="D140" s="202">
        <f>SUM(D141:D148)</f>
        <v>0</v>
      </c>
      <c r="E140" s="202">
        <f>SUM(E141:E148)</f>
        <v>0</v>
      </c>
      <c r="F140" s="86" t="e">
        <f t="shared" si="18"/>
        <v>#DIV/0!</v>
      </c>
      <c r="G140" s="202">
        <f>SUM(G141:G148)</f>
        <v>0</v>
      </c>
      <c r="H140" s="202">
        <f>SUM(H141:H148)</f>
        <v>0</v>
      </c>
      <c r="I140" s="202" t="e">
        <f t="shared" si="17"/>
        <v>#DIV/0!</v>
      </c>
      <c r="J140" s="184"/>
      <c r="K140" s="184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4"/>
      <c r="AK140" s="184"/>
      <c r="AL140" s="184"/>
      <c r="AM140" s="184"/>
      <c r="AN140" s="184"/>
      <c r="AO140" s="184"/>
      <c r="AP140" s="184"/>
      <c r="AQ140" s="184"/>
      <c r="AR140" s="184"/>
      <c r="AS140" s="242"/>
      <c r="AT140" s="242"/>
    </row>
    <row r="141" spans="1:46" s="315" customFormat="1" ht="18.75" x14ac:dyDescent="0.3">
      <c r="A141" s="331" t="s">
        <v>150</v>
      </c>
      <c r="B141" s="210">
        <v>2250069</v>
      </c>
      <c r="C141" s="332"/>
      <c r="D141" s="170">
        <f t="shared" ref="D141:D148" si="24">H141</f>
        <v>0</v>
      </c>
      <c r="E141" s="170">
        <f t="shared" ref="E141:E148" si="25">C141-D141</f>
        <v>0</v>
      </c>
      <c r="F141" s="65" t="e">
        <f t="shared" si="18"/>
        <v>#DIV/0!</v>
      </c>
      <c r="G141" s="170"/>
      <c r="H141" s="170"/>
      <c r="I141" s="170" t="e">
        <f t="shared" si="17"/>
        <v>#DIV/0!</v>
      </c>
      <c r="J141" s="312"/>
      <c r="K141" s="312"/>
      <c r="L141" s="312"/>
      <c r="M141" s="312"/>
      <c r="N141" s="312"/>
      <c r="O141" s="312"/>
      <c r="P141" s="313"/>
      <c r="Q141" s="313"/>
      <c r="R141" s="313"/>
      <c r="S141" s="313"/>
      <c r="T141" s="313"/>
      <c r="U141" s="313"/>
      <c r="V141" s="313"/>
      <c r="W141" s="313"/>
      <c r="X141" s="313"/>
      <c r="Y141" s="313"/>
      <c r="Z141" s="313"/>
      <c r="AA141" s="313"/>
      <c r="AB141" s="313"/>
      <c r="AC141" s="313"/>
      <c r="AD141" s="313"/>
      <c r="AE141" s="313"/>
      <c r="AF141" s="313"/>
      <c r="AG141" s="313"/>
      <c r="AH141" s="313"/>
      <c r="AI141" s="313"/>
      <c r="AJ141" s="313"/>
      <c r="AK141" s="313"/>
      <c r="AL141" s="313"/>
      <c r="AM141" s="313"/>
      <c r="AN141" s="313"/>
      <c r="AO141" s="313"/>
      <c r="AP141" s="313"/>
      <c r="AQ141" s="313"/>
      <c r="AR141" s="313"/>
      <c r="AS141" s="314"/>
      <c r="AT141" s="314"/>
    </row>
    <row r="142" spans="1:46" s="315" customFormat="1" ht="18.75" x14ac:dyDescent="0.3">
      <c r="A142" s="333" t="s">
        <v>151</v>
      </c>
      <c r="B142" s="210">
        <v>2250079</v>
      </c>
      <c r="C142" s="334"/>
      <c r="D142" s="170">
        <f t="shared" si="24"/>
        <v>0</v>
      </c>
      <c r="E142" s="170">
        <f t="shared" si="25"/>
        <v>0</v>
      </c>
      <c r="F142" s="65" t="e">
        <f>D142/C142*100</f>
        <v>#DIV/0!</v>
      </c>
      <c r="G142" s="170"/>
      <c r="H142" s="170"/>
      <c r="I142" s="170" t="e">
        <f t="shared" si="17"/>
        <v>#DIV/0!</v>
      </c>
      <c r="J142" s="312"/>
      <c r="K142" s="312"/>
      <c r="L142" s="312"/>
      <c r="M142" s="312"/>
      <c r="N142" s="312"/>
      <c r="O142" s="312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313"/>
      <c r="AM142" s="313"/>
      <c r="AN142" s="313"/>
      <c r="AO142" s="313"/>
      <c r="AP142" s="313"/>
      <c r="AQ142" s="313"/>
      <c r="AR142" s="313"/>
      <c r="AS142" s="314"/>
      <c r="AT142" s="314"/>
    </row>
    <row r="143" spans="1:46" s="315" customFormat="1" ht="18.75" x14ac:dyDescent="0.3">
      <c r="A143" s="331" t="s">
        <v>152</v>
      </c>
      <c r="B143" s="210">
        <v>2250110</v>
      </c>
      <c r="C143" s="332"/>
      <c r="D143" s="170">
        <f t="shared" si="24"/>
        <v>0</v>
      </c>
      <c r="E143" s="170">
        <f t="shared" si="25"/>
        <v>0</v>
      </c>
      <c r="F143" s="65" t="e">
        <f t="shared" si="18"/>
        <v>#DIV/0!</v>
      </c>
      <c r="G143" s="170"/>
      <c r="H143" s="170"/>
      <c r="I143" s="170" t="e">
        <f t="shared" si="17"/>
        <v>#DIV/0!</v>
      </c>
      <c r="J143" s="312"/>
      <c r="K143" s="312"/>
      <c r="L143" s="312"/>
      <c r="M143" s="312"/>
      <c r="N143" s="312"/>
      <c r="O143" s="312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  <c r="AN143" s="313"/>
      <c r="AO143" s="313"/>
      <c r="AP143" s="313"/>
      <c r="AQ143" s="313"/>
      <c r="AR143" s="313"/>
      <c r="AS143" s="314"/>
      <c r="AT143" s="314"/>
    </row>
    <row r="144" spans="1:46" s="315" customFormat="1" ht="31.5" x14ac:dyDescent="0.3">
      <c r="A144" s="331" t="s">
        <v>153</v>
      </c>
      <c r="B144" s="210">
        <v>2250127</v>
      </c>
      <c r="C144" s="332"/>
      <c r="D144" s="170">
        <f t="shared" si="24"/>
        <v>0</v>
      </c>
      <c r="E144" s="170">
        <f t="shared" si="25"/>
        <v>0</v>
      </c>
      <c r="F144" s="65" t="e">
        <f t="shared" si="18"/>
        <v>#DIV/0!</v>
      </c>
      <c r="G144" s="170"/>
      <c r="H144" s="170"/>
      <c r="I144" s="170" t="e">
        <f t="shared" si="17"/>
        <v>#DIV/0!</v>
      </c>
      <c r="J144" s="312"/>
      <c r="K144" s="312"/>
      <c r="L144" s="312"/>
      <c r="M144" s="312"/>
      <c r="N144" s="312"/>
      <c r="O144" s="312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313"/>
      <c r="AB144" s="313"/>
      <c r="AC144" s="313"/>
      <c r="AD144" s="313"/>
      <c r="AE144" s="313"/>
      <c r="AF144" s="313"/>
      <c r="AG144" s="313"/>
      <c r="AH144" s="313"/>
      <c r="AI144" s="313"/>
      <c r="AJ144" s="313"/>
      <c r="AK144" s="313"/>
      <c r="AL144" s="313"/>
      <c r="AM144" s="313"/>
      <c r="AN144" s="313"/>
      <c r="AO144" s="313"/>
      <c r="AP144" s="313"/>
      <c r="AQ144" s="313"/>
      <c r="AR144" s="313"/>
      <c r="AS144" s="314"/>
      <c r="AT144" s="314"/>
    </row>
    <row r="145" spans="1:46" s="315" customFormat="1" ht="18.75" x14ac:dyDescent="0.3">
      <c r="A145" s="335" t="s">
        <v>154</v>
      </c>
      <c r="B145" s="210">
        <v>2250312</v>
      </c>
      <c r="C145" s="332"/>
      <c r="D145" s="170">
        <f t="shared" si="24"/>
        <v>0</v>
      </c>
      <c r="E145" s="170">
        <f t="shared" si="25"/>
        <v>0</v>
      </c>
      <c r="F145" s="65" t="e">
        <f t="shared" si="18"/>
        <v>#DIV/0!</v>
      </c>
      <c r="G145" s="170"/>
      <c r="H145" s="170"/>
      <c r="I145" s="170" t="e">
        <f t="shared" ref="I145:I218" si="26">H145/G145*100</f>
        <v>#DIV/0!</v>
      </c>
      <c r="J145" s="312"/>
      <c r="K145" s="312"/>
      <c r="L145" s="312"/>
      <c r="M145" s="312"/>
      <c r="N145" s="312"/>
      <c r="O145" s="312"/>
      <c r="P145" s="313"/>
      <c r="Q145" s="313"/>
      <c r="R145" s="313"/>
      <c r="S145" s="313"/>
      <c r="T145" s="313"/>
      <c r="U145" s="313"/>
      <c r="V145" s="313"/>
      <c r="W145" s="313"/>
      <c r="X145" s="313"/>
      <c r="Y145" s="313"/>
      <c r="Z145" s="313"/>
      <c r="AA145" s="31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3"/>
      <c r="AN145" s="313"/>
      <c r="AO145" s="313"/>
      <c r="AP145" s="313"/>
      <c r="AQ145" s="313"/>
      <c r="AR145" s="313"/>
      <c r="AS145" s="314"/>
      <c r="AT145" s="314"/>
    </row>
    <row r="146" spans="1:46" s="315" customFormat="1" ht="18.75" x14ac:dyDescent="0.3">
      <c r="A146" s="331" t="s">
        <v>155</v>
      </c>
      <c r="B146" s="210">
        <v>2250184</v>
      </c>
      <c r="C146" s="332"/>
      <c r="D146" s="170">
        <f t="shared" si="24"/>
        <v>0</v>
      </c>
      <c r="E146" s="170">
        <f t="shared" si="25"/>
        <v>0</v>
      </c>
      <c r="F146" s="65" t="e">
        <f t="shared" si="18"/>
        <v>#DIV/0!</v>
      </c>
      <c r="G146" s="170"/>
      <c r="H146" s="170"/>
      <c r="I146" s="170" t="e">
        <f t="shared" si="26"/>
        <v>#DIV/0!</v>
      </c>
      <c r="J146" s="312"/>
      <c r="K146" s="312"/>
      <c r="L146" s="312"/>
      <c r="M146" s="312"/>
      <c r="N146" s="312"/>
      <c r="O146" s="312"/>
      <c r="P146" s="313"/>
      <c r="Q146" s="313"/>
      <c r="R146" s="313"/>
      <c r="S146" s="313"/>
      <c r="T146" s="313"/>
      <c r="U146" s="313"/>
      <c r="V146" s="313"/>
      <c r="W146" s="313"/>
      <c r="X146" s="313"/>
      <c r="Y146" s="313"/>
      <c r="Z146" s="313"/>
      <c r="AA146" s="313"/>
      <c r="AB146" s="313"/>
      <c r="AC146" s="313"/>
      <c r="AD146" s="313"/>
      <c r="AE146" s="313"/>
      <c r="AF146" s="313"/>
      <c r="AG146" s="313"/>
      <c r="AH146" s="313"/>
      <c r="AI146" s="313"/>
      <c r="AJ146" s="313"/>
      <c r="AK146" s="313"/>
      <c r="AL146" s="313"/>
      <c r="AM146" s="313"/>
      <c r="AN146" s="313"/>
      <c r="AO146" s="313"/>
      <c r="AP146" s="313"/>
      <c r="AQ146" s="313"/>
      <c r="AR146" s="313"/>
      <c r="AS146" s="314"/>
      <c r="AT146" s="314"/>
    </row>
    <row r="147" spans="1:46" s="315" customFormat="1" ht="18.75" x14ac:dyDescent="0.3">
      <c r="A147" s="331" t="s">
        <v>156</v>
      </c>
      <c r="B147" s="210">
        <v>2250267</v>
      </c>
      <c r="C147" s="332"/>
      <c r="D147" s="170"/>
      <c r="E147" s="170"/>
      <c r="F147" s="65"/>
      <c r="G147" s="170"/>
      <c r="H147" s="170"/>
      <c r="I147" s="170"/>
      <c r="J147" s="312"/>
      <c r="K147" s="312"/>
      <c r="L147" s="312"/>
      <c r="M147" s="312"/>
      <c r="N147" s="312"/>
      <c r="O147" s="312"/>
      <c r="P147" s="313"/>
      <c r="Q147" s="313"/>
      <c r="R147" s="313"/>
      <c r="S147" s="313"/>
      <c r="T147" s="313"/>
      <c r="U147" s="313"/>
      <c r="V147" s="313"/>
      <c r="W147" s="313"/>
      <c r="X147" s="313"/>
      <c r="Y147" s="313"/>
      <c r="Z147" s="313"/>
      <c r="AA147" s="313"/>
      <c r="AB147" s="313"/>
      <c r="AC147" s="313"/>
      <c r="AD147" s="313"/>
      <c r="AE147" s="313"/>
      <c r="AF147" s="313"/>
      <c r="AG147" s="313"/>
      <c r="AH147" s="313"/>
      <c r="AI147" s="313"/>
      <c r="AJ147" s="313"/>
      <c r="AK147" s="313"/>
      <c r="AL147" s="313"/>
      <c r="AM147" s="313"/>
      <c r="AN147" s="313"/>
      <c r="AO147" s="313"/>
      <c r="AP147" s="313"/>
      <c r="AQ147" s="313"/>
      <c r="AR147" s="313"/>
      <c r="AS147" s="314"/>
      <c r="AT147" s="314"/>
    </row>
    <row r="148" spans="1:46" s="315" customFormat="1" ht="32.25" customHeight="1" x14ac:dyDescent="0.3">
      <c r="A148" s="272" t="s">
        <v>157</v>
      </c>
      <c r="B148" s="241">
        <v>2250467</v>
      </c>
      <c r="C148" s="332"/>
      <c r="D148" s="170">
        <f t="shared" si="24"/>
        <v>0</v>
      </c>
      <c r="E148" s="170">
        <f t="shared" si="25"/>
        <v>0</v>
      </c>
      <c r="F148" s="65" t="e">
        <f t="shared" si="18"/>
        <v>#DIV/0!</v>
      </c>
      <c r="G148" s="170"/>
      <c r="H148" s="170"/>
      <c r="I148" s="170" t="e">
        <f t="shared" si="26"/>
        <v>#DIV/0!</v>
      </c>
      <c r="J148" s="312"/>
      <c r="K148" s="312"/>
      <c r="L148" s="312"/>
      <c r="M148" s="312"/>
      <c r="N148" s="312"/>
      <c r="O148" s="312"/>
      <c r="P148" s="313"/>
      <c r="Q148" s="313"/>
      <c r="R148" s="313"/>
      <c r="S148" s="313"/>
      <c r="T148" s="313"/>
      <c r="U148" s="313"/>
      <c r="V148" s="313"/>
      <c r="W148" s="313"/>
      <c r="X148" s="313"/>
      <c r="Y148" s="313"/>
      <c r="Z148" s="313"/>
      <c r="AA148" s="313"/>
      <c r="AB148" s="313"/>
      <c r="AC148" s="313"/>
      <c r="AD148" s="313"/>
      <c r="AE148" s="313"/>
      <c r="AF148" s="313"/>
      <c r="AG148" s="313"/>
      <c r="AH148" s="313"/>
      <c r="AI148" s="313"/>
      <c r="AJ148" s="313"/>
      <c r="AK148" s="313"/>
      <c r="AL148" s="313"/>
      <c r="AM148" s="313"/>
      <c r="AN148" s="313"/>
      <c r="AO148" s="313"/>
      <c r="AP148" s="313"/>
      <c r="AQ148" s="313"/>
      <c r="AR148" s="313"/>
      <c r="AS148" s="314"/>
      <c r="AT148" s="314"/>
    </row>
    <row r="149" spans="1:46" s="338" customFormat="1" ht="32.25" customHeight="1" x14ac:dyDescent="0.3">
      <c r="A149" s="221" t="s">
        <v>96</v>
      </c>
      <c r="B149" s="201">
        <v>226</v>
      </c>
      <c r="C149" s="322">
        <f>C150</f>
        <v>0</v>
      </c>
      <c r="D149" s="322">
        <f>D150</f>
        <v>0</v>
      </c>
      <c r="E149" s="322">
        <f>E150</f>
        <v>0</v>
      </c>
      <c r="F149" s="86" t="e">
        <f t="shared" ref="F149:F222" si="27">D149/C149*100</f>
        <v>#DIV/0!</v>
      </c>
      <c r="G149" s="322">
        <f>G150</f>
        <v>0</v>
      </c>
      <c r="H149" s="322">
        <f>H150</f>
        <v>0</v>
      </c>
      <c r="I149" s="322" t="e">
        <f t="shared" si="26"/>
        <v>#DIV/0!</v>
      </c>
      <c r="J149" s="323"/>
      <c r="K149" s="323"/>
      <c r="L149" s="323"/>
      <c r="M149" s="323"/>
      <c r="N149" s="323"/>
      <c r="O149" s="323"/>
      <c r="P149" s="336"/>
      <c r="Q149" s="336"/>
      <c r="R149" s="336"/>
      <c r="S149" s="336"/>
      <c r="T149" s="336"/>
      <c r="U149" s="336"/>
      <c r="V149" s="336"/>
      <c r="W149" s="336"/>
      <c r="X149" s="336"/>
      <c r="Y149" s="336"/>
      <c r="Z149" s="336"/>
      <c r="AA149" s="336"/>
      <c r="AB149" s="336"/>
      <c r="AC149" s="336"/>
      <c r="AD149" s="336"/>
      <c r="AE149" s="336"/>
      <c r="AF149" s="336"/>
      <c r="AG149" s="336"/>
      <c r="AH149" s="336"/>
      <c r="AI149" s="336"/>
      <c r="AJ149" s="336"/>
      <c r="AK149" s="336"/>
      <c r="AL149" s="336"/>
      <c r="AM149" s="336"/>
      <c r="AN149" s="336"/>
      <c r="AO149" s="336"/>
      <c r="AP149" s="336"/>
      <c r="AQ149" s="336"/>
      <c r="AR149" s="336"/>
      <c r="AS149" s="337"/>
      <c r="AT149" s="337"/>
    </row>
    <row r="150" spans="1:46" s="315" customFormat="1" ht="32.25" customHeight="1" x14ac:dyDescent="0.3">
      <c r="A150" s="272" t="s">
        <v>158</v>
      </c>
      <c r="B150" s="241">
        <v>2260435</v>
      </c>
      <c r="C150" s="332"/>
      <c r="D150" s="170">
        <f>H150</f>
        <v>0</v>
      </c>
      <c r="E150" s="170">
        <f>C150-D150</f>
        <v>0</v>
      </c>
      <c r="F150" s="65" t="e">
        <f t="shared" si="27"/>
        <v>#DIV/0!</v>
      </c>
      <c r="G150" s="170"/>
      <c r="H150" s="170"/>
      <c r="I150" s="170" t="e">
        <f t="shared" si="26"/>
        <v>#DIV/0!</v>
      </c>
      <c r="J150" s="312"/>
      <c r="K150" s="312"/>
      <c r="L150" s="312"/>
      <c r="M150" s="312"/>
      <c r="N150" s="312"/>
      <c r="O150" s="312"/>
      <c r="P150" s="313"/>
      <c r="Q150" s="313"/>
      <c r="R150" s="313"/>
      <c r="S150" s="313"/>
      <c r="T150" s="313"/>
      <c r="U150" s="313"/>
      <c r="V150" s="313"/>
      <c r="W150" s="313"/>
      <c r="X150" s="313"/>
      <c r="Y150" s="313"/>
      <c r="Z150" s="313"/>
      <c r="AA150" s="313"/>
      <c r="AB150" s="313"/>
      <c r="AC150" s="313"/>
      <c r="AD150" s="313"/>
      <c r="AE150" s="313"/>
      <c r="AF150" s="313"/>
      <c r="AG150" s="313"/>
      <c r="AH150" s="313"/>
      <c r="AI150" s="313"/>
      <c r="AJ150" s="313"/>
      <c r="AK150" s="313"/>
      <c r="AL150" s="313"/>
      <c r="AM150" s="313"/>
      <c r="AN150" s="313"/>
      <c r="AO150" s="313"/>
      <c r="AP150" s="313"/>
      <c r="AQ150" s="313"/>
      <c r="AR150" s="313"/>
      <c r="AS150" s="314"/>
      <c r="AT150" s="314"/>
    </row>
    <row r="151" spans="1:46" s="330" customFormat="1" ht="18.75" x14ac:dyDescent="0.25">
      <c r="A151" s="132" t="s">
        <v>159</v>
      </c>
      <c r="B151" s="339" t="s">
        <v>160</v>
      </c>
      <c r="C151" s="340">
        <f>C152+C159+C163</f>
        <v>99332</v>
      </c>
      <c r="D151" s="340">
        <f>D152+D159+D163</f>
        <v>0</v>
      </c>
      <c r="E151" s="340">
        <f>E152+E159+E163</f>
        <v>99332</v>
      </c>
      <c r="F151" s="134">
        <f t="shared" si="27"/>
        <v>0</v>
      </c>
      <c r="G151" s="340">
        <f>G152+G159+G163</f>
        <v>13548</v>
      </c>
      <c r="H151" s="340">
        <f>H152+H159+H163</f>
        <v>0</v>
      </c>
      <c r="I151" s="340">
        <f t="shared" si="26"/>
        <v>0</v>
      </c>
      <c r="J151" s="184"/>
      <c r="K151" s="184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84"/>
      <c r="AS151" s="329"/>
      <c r="AT151" s="329"/>
    </row>
    <row r="152" spans="1:46" s="344" customFormat="1" ht="21" customHeight="1" x14ac:dyDescent="0.25">
      <c r="A152" s="221" t="s">
        <v>32</v>
      </c>
      <c r="B152" s="341">
        <v>225</v>
      </c>
      <c r="C152" s="202">
        <f t="shared" ref="C152:H152" si="28">SUM(C153:C158)</f>
        <v>69966</v>
      </c>
      <c r="D152" s="202">
        <f t="shared" si="28"/>
        <v>0</v>
      </c>
      <c r="E152" s="202">
        <f t="shared" si="28"/>
        <v>69966</v>
      </c>
      <c r="F152" s="86">
        <f t="shared" si="27"/>
        <v>0</v>
      </c>
      <c r="G152" s="202">
        <f t="shared" si="28"/>
        <v>10112</v>
      </c>
      <c r="H152" s="202">
        <f t="shared" si="28"/>
        <v>0</v>
      </c>
      <c r="I152" s="202">
        <f t="shared" si="26"/>
        <v>0</v>
      </c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2"/>
      <c r="AA152" s="342"/>
      <c r="AB152" s="342"/>
      <c r="AC152" s="342"/>
      <c r="AD152" s="342"/>
      <c r="AE152" s="342"/>
      <c r="AF152" s="342"/>
      <c r="AG152" s="342"/>
      <c r="AH152" s="342"/>
      <c r="AI152" s="342"/>
      <c r="AJ152" s="342"/>
      <c r="AK152" s="342"/>
      <c r="AL152" s="342"/>
      <c r="AM152" s="342"/>
      <c r="AN152" s="342"/>
      <c r="AO152" s="342"/>
      <c r="AP152" s="342"/>
      <c r="AQ152" s="342"/>
      <c r="AR152" s="342"/>
      <c r="AS152" s="343"/>
      <c r="AT152" s="343"/>
    </row>
    <row r="153" spans="1:46" s="227" customFormat="1" ht="18.75" x14ac:dyDescent="0.3">
      <c r="A153" s="246" t="s">
        <v>161</v>
      </c>
      <c r="B153" s="210">
        <v>2250011</v>
      </c>
      <c r="C153" s="326">
        <v>9295</v>
      </c>
      <c r="D153" s="183">
        <f>H153</f>
        <v>0</v>
      </c>
      <c r="E153" s="170">
        <f>C153-D153</f>
        <v>9295</v>
      </c>
      <c r="F153" s="65">
        <f t="shared" si="27"/>
        <v>0</v>
      </c>
      <c r="G153" s="183">
        <v>0</v>
      </c>
      <c r="H153" s="183"/>
      <c r="I153" s="183" t="e">
        <f t="shared" si="26"/>
        <v>#DIV/0!</v>
      </c>
      <c r="J153" s="212"/>
      <c r="K153" s="212"/>
      <c r="L153" s="212"/>
      <c r="M153" s="212"/>
      <c r="N153" s="212"/>
      <c r="O153" s="212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6"/>
      <c r="AT153" s="226"/>
    </row>
    <row r="154" spans="1:46" s="238" customFormat="1" ht="18.75" x14ac:dyDescent="0.3">
      <c r="A154" s="246" t="s">
        <v>162</v>
      </c>
      <c r="B154" s="250">
        <v>2250103</v>
      </c>
      <c r="C154" s="326"/>
      <c r="D154" s="234">
        <f>H154</f>
        <v>0</v>
      </c>
      <c r="E154" s="170">
        <f t="shared" ref="E154:E162" si="29">C154-D154</f>
        <v>0</v>
      </c>
      <c r="F154" s="65" t="e">
        <f t="shared" si="27"/>
        <v>#DIV/0!</v>
      </c>
      <c r="G154" s="234">
        <v>0</v>
      </c>
      <c r="H154" s="234"/>
      <c r="I154" s="234" t="e">
        <f t="shared" si="26"/>
        <v>#DIV/0!</v>
      </c>
      <c r="J154" s="235"/>
      <c r="K154" s="235"/>
      <c r="L154" s="235"/>
      <c r="M154" s="235"/>
      <c r="N154" s="235"/>
      <c r="O154" s="235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36"/>
      <c r="AQ154" s="236"/>
      <c r="AR154" s="236"/>
      <c r="AS154" s="237"/>
      <c r="AT154" s="237"/>
    </row>
    <row r="155" spans="1:46" s="238" customFormat="1" ht="18.75" x14ac:dyDescent="0.3">
      <c r="A155" s="209" t="s">
        <v>163</v>
      </c>
      <c r="B155" s="250">
        <v>2250105</v>
      </c>
      <c r="C155" s="345"/>
      <c r="D155" s="234">
        <f>H155</f>
        <v>0</v>
      </c>
      <c r="E155" s="170">
        <f t="shared" si="29"/>
        <v>0</v>
      </c>
      <c r="F155" s="65" t="e">
        <f t="shared" si="27"/>
        <v>#DIV/0!</v>
      </c>
      <c r="G155" s="234">
        <v>0</v>
      </c>
      <c r="H155" s="234"/>
      <c r="I155" s="234" t="e">
        <f t="shared" si="26"/>
        <v>#DIV/0!</v>
      </c>
      <c r="J155" s="235"/>
      <c r="K155" s="235"/>
      <c r="L155" s="235"/>
      <c r="M155" s="235"/>
      <c r="N155" s="235"/>
      <c r="O155" s="235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36"/>
      <c r="AQ155" s="236"/>
      <c r="AR155" s="236"/>
      <c r="AS155" s="237"/>
      <c r="AT155" s="237"/>
    </row>
    <row r="156" spans="1:46" s="238" customFormat="1" ht="31.5" x14ac:dyDescent="0.3">
      <c r="A156" s="209" t="s">
        <v>109</v>
      </c>
      <c r="B156" s="250">
        <v>2250106</v>
      </c>
      <c r="C156" s="345"/>
      <c r="D156" s="234"/>
      <c r="E156" s="170">
        <f t="shared" si="29"/>
        <v>0</v>
      </c>
      <c r="F156" s="65"/>
      <c r="G156" s="234">
        <v>0</v>
      </c>
      <c r="H156" s="234"/>
      <c r="I156" s="234"/>
      <c r="J156" s="235"/>
      <c r="K156" s="235"/>
      <c r="L156" s="235"/>
      <c r="M156" s="235"/>
      <c r="N156" s="235"/>
      <c r="O156" s="235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36"/>
      <c r="AQ156" s="236"/>
      <c r="AR156" s="236"/>
      <c r="AS156" s="237"/>
      <c r="AT156" s="237"/>
    </row>
    <row r="157" spans="1:46" s="315" customFormat="1" ht="18.75" x14ac:dyDescent="0.3">
      <c r="A157" s="209" t="s">
        <v>164</v>
      </c>
      <c r="B157" s="250">
        <v>2250124</v>
      </c>
      <c r="C157" s="326">
        <v>60671</v>
      </c>
      <c r="D157" s="170">
        <f>H157</f>
        <v>0</v>
      </c>
      <c r="E157" s="170">
        <f t="shared" si="29"/>
        <v>60671</v>
      </c>
      <c r="F157" s="65">
        <f t="shared" si="27"/>
        <v>0</v>
      </c>
      <c r="G157" s="170">
        <v>10112</v>
      </c>
      <c r="H157" s="170"/>
      <c r="I157" s="170">
        <f t="shared" si="26"/>
        <v>0</v>
      </c>
      <c r="J157" s="312"/>
      <c r="K157" s="312"/>
      <c r="L157" s="312"/>
      <c r="M157" s="312"/>
      <c r="N157" s="312"/>
      <c r="O157" s="312"/>
      <c r="P157" s="313"/>
      <c r="Q157" s="313"/>
      <c r="R157" s="313"/>
      <c r="S157" s="313"/>
      <c r="T157" s="313"/>
      <c r="U157" s="313"/>
      <c r="V157" s="313"/>
      <c r="W157" s="313"/>
      <c r="X157" s="313"/>
      <c r="Y157" s="313"/>
      <c r="Z157" s="313"/>
      <c r="AA157" s="313"/>
      <c r="AB157" s="313"/>
      <c r="AC157" s="313"/>
      <c r="AD157" s="313"/>
      <c r="AE157" s="313"/>
      <c r="AF157" s="313"/>
      <c r="AG157" s="313"/>
      <c r="AH157" s="313"/>
      <c r="AI157" s="313"/>
      <c r="AJ157" s="313"/>
      <c r="AK157" s="313"/>
      <c r="AL157" s="313"/>
      <c r="AM157" s="313"/>
      <c r="AN157" s="313"/>
      <c r="AO157" s="313"/>
      <c r="AP157" s="313"/>
      <c r="AQ157" s="313"/>
      <c r="AR157" s="313"/>
      <c r="AS157" s="314"/>
      <c r="AT157" s="314"/>
    </row>
    <row r="158" spans="1:46" s="315" customFormat="1" ht="31.5" x14ac:dyDescent="0.3">
      <c r="A158" s="209" t="s">
        <v>165</v>
      </c>
      <c r="B158" s="250">
        <v>2250194</v>
      </c>
      <c r="C158" s="345">
        <v>0</v>
      </c>
      <c r="D158" s="170">
        <f>H158</f>
        <v>0</v>
      </c>
      <c r="E158" s="170">
        <f t="shared" si="29"/>
        <v>0</v>
      </c>
      <c r="F158" s="65" t="e">
        <f t="shared" si="27"/>
        <v>#DIV/0!</v>
      </c>
      <c r="G158" s="170">
        <v>0</v>
      </c>
      <c r="H158" s="170"/>
      <c r="I158" s="170" t="e">
        <f t="shared" si="26"/>
        <v>#DIV/0!</v>
      </c>
      <c r="J158" s="312"/>
      <c r="K158" s="312"/>
      <c r="L158" s="312"/>
      <c r="M158" s="312"/>
      <c r="N158" s="312"/>
      <c r="O158" s="312"/>
      <c r="P158" s="313"/>
      <c r="Q158" s="313"/>
      <c r="R158" s="313"/>
      <c r="S158" s="313"/>
      <c r="T158" s="313"/>
      <c r="U158" s="313"/>
      <c r="V158" s="313"/>
      <c r="W158" s="313"/>
      <c r="X158" s="313"/>
      <c r="Y158" s="313"/>
      <c r="Z158" s="313"/>
      <c r="AA158" s="313"/>
      <c r="AB158" s="313"/>
      <c r="AC158" s="313"/>
      <c r="AD158" s="313"/>
      <c r="AE158" s="313"/>
      <c r="AF158" s="313"/>
      <c r="AG158" s="313"/>
      <c r="AH158" s="313"/>
      <c r="AI158" s="313"/>
      <c r="AJ158" s="313"/>
      <c r="AK158" s="313"/>
      <c r="AL158" s="313"/>
      <c r="AM158" s="313"/>
      <c r="AN158" s="313"/>
      <c r="AO158" s="313"/>
      <c r="AP158" s="313"/>
      <c r="AQ158" s="313"/>
      <c r="AR158" s="313"/>
      <c r="AS158" s="314"/>
      <c r="AT158" s="314"/>
    </row>
    <row r="159" spans="1:46" s="348" customFormat="1" ht="21.75" customHeight="1" x14ac:dyDescent="0.3">
      <c r="A159" s="200" t="s">
        <v>34</v>
      </c>
      <c r="B159" s="346">
        <v>226</v>
      </c>
      <c r="C159" s="202">
        <f>SUM(C160:C162)</f>
        <v>20616</v>
      </c>
      <c r="D159" s="202">
        <f>SUM(D160:D162)</f>
        <v>0</v>
      </c>
      <c r="E159" s="202">
        <f>SUM(E160:E162)</f>
        <v>20616</v>
      </c>
      <c r="F159" s="86">
        <f t="shared" si="27"/>
        <v>0</v>
      </c>
      <c r="G159" s="202">
        <f>SUM(G160:G162)</f>
        <v>3436</v>
      </c>
      <c r="H159" s="202">
        <f>SUM(H160:H162)</f>
        <v>0</v>
      </c>
      <c r="I159" s="202">
        <f t="shared" si="26"/>
        <v>0</v>
      </c>
      <c r="J159" s="300"/>
      <c r="K159" s="300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0"/>
      <c r="Y159" s="300"/>
      <c r="Z159" s="300"/>
      <c r="AA159" s="300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0"/>
      <c r="AL159" s="300"/>
      <c r="AM159" s="300"/>
      <c r="AN159" s="300"/>
      <c r="AO159" s="300"/>
      <c r="AP159" s="300"/>
      <c r="AQ159" s="300"/>
      <c r="AR159" s="300"/>
      <c r="AS159" s="347"/>
      <c r="AT159" s="347"/>
    </row>
    <row r="160" spans="1:46" s="315" customFormat="1" ht="18.75" x14ac:dyDescent="0.3">
      <c r="A160" s="349" t="s">
        <v>166</v>
      </c>
      <c r="B160" s="245">
        <v>2260094</v>
      </c>
      <c r="C160" s="345"/>
      <c r="D160" s="170">
        <f>H160</f>
        <v>0</v>
      </c>
      <c r="E160" s="170">
        <f t="shared" si="29"/>
        <v>0</v>
      </c>
      <c r="F160" s="65" t="e">
        <f t="shared" si="27"/>
        <v>#DIV/0!</v>
      </c>
      <c r="G160" s="170">
        <v>0</v>
      </c>
      <c r="H160" s="170"/>
      <c r="I160" s="170" t="e">
        <f t="shared" si="26"/>
        <v>#DIV/0!</v>
      </c>
      <c r="J160" s="312"/>
      <c r="K160" s="312"/>
      <c r="L160" s="312"/>
      <c r="M160" s="312"/>
      <c r="N160" s="312"/>
      <c r="O160" s="312"/>
      <c r="P160" s="313"/>
      <c r="Q160" s="313"/>
      <c r="R160" s="313"/>
      <c r="S160" s="313"/>
      <c r="T160" s="313"/>
      <c r="U160" s="313"/>
      <c r="V160" s="313"/>
      <c r="W160" s="313"/>
      <c r="X160" s="313"/>
      <c r="Y160" s="313"/>
      <c r="Z160" s="313"/>
      <c r="AA160" s="313"/>
      <c r="AB160" s="313"/>
      <c r="AC160" s="313"/>
      <c r="AD160" s="313"/>
      <c r="AE160" s="313"/>
      <c r="AF160" s="313"/>
      <c r="AG160" s="313"/>
      <c r="AH160" s="313"/>
      <c r="AI160" s="313"/>
      <c r="AJ160" s="313"/>
      <c r="AK160" s="313"/>
      <c r="AL160" s="313"/>
      <c r="AM160" s="313"/>
      <c r="AN160" s="313"/>
      <c r="AO160" s="313"/>
      <c r="AP160" s="313"/>
      <c r="AQ160" s="313"/>
      <c r="AR160" s="313"/>
      <c r="AS160" s="314"/>
      <c r="AT160" s="314"/>
    </row>
    <row r="161" spans="1:46" s="315" customFormat="1" ht="21" customHeight="1" x14ac:dyDescent="0.3">
      <c r="A161" s="350" t="s">
        <v>167</v>
      </c>
      <c r="B161" s="267">
        <v>2260101</v>
      </c>
      <c r="C161" s="345">
        <v>20616</v>
      </c>
      <c r="D161" s="170">
        <f>H161</f>
        <v>0</v>
      </c>
      <c r="E161" s="170">
        <f t="shared" si="29"/>
        <v>20616</v>
      </c>
      <c r="F161" s="65">
        <f t="shared" si="27"/>
        <v>0</v>
      </c>
      <c r="G161" s="170">
        <v>3436</v>
      </c>
      <c r="H161" s="170"/>
      <c r="I161" s="170">
        <f t="shared" si="26"/>
        <v>0</v>
      </c>
      <c r="J161" s="312"/>
      <c r="K161" s="312"/>
      <c r="L161" s="312"/>
      <c r="M161" s="312"/>
      <c r="N161" s="312"/>
      <c r="O161" s="312"/>
      <c r="P161" s="313"/>
      <c r="Q161" s="313"/>
      <c r="R161" s="313"/>
      <c r="S161" s="313"/>
      <c r="T161" s="313"/>
      <c r="U161" s="313"/>
      <c r="V161" s="313"/>
      <c r="W161" s="313"/>
      <c r="X161" s="313"/>
      <c r="Y161" s="313"/>
      <c r="Z161" s="313"/>
      <c r="AA161" s="313"/>
      <c r="AB161" s="313"/>
      <c r="AC161" s="313"/>
      <c r="AD161" s="313"/>
      <c r="AE161" s="313"/>
      <c r="AF161" s="313"/>
      <c r="AG161" s="313"/>
      <c r="AH161" s="313"/>
      <c r="AI161" s="313"/>
      <c r="AJ161" s="313"/>
      <c r="AK161" s="313"/>
      <c r="AL161" s="313"/>
      <c r="AM161" s="313"/>
      <c r="AN161" s="313"/>
      <c r="AO161" s="313"/>
      <c r="AP161" s="313"/>
      <c r="AQ161" s="313"/>
      <c r="AR161" s="313"/>
      <c r="AS161" s="314"/>
      <c r="AT161" s="314"/>
    </row>
    <row r="162" spans="1:46" s="315" customFormat="1" ht="31.5" x14ac:dyDescent="0.3">
      <c r="A162" s="351" t="s">
        <v>168</v>
      </c>
      <c r="B162" s="245">
        <v>2260204</v>
      </c>
      <c r="C162" s="345"/>
      <c r="D162" s="170">
        <f>H162</f>
        <v>0</v>
      </c>
      <c r="E162" s="170">
        <f t="shared" si="29"/>
        <v>0</v>
      </c>
      <c r="F162" s="65" t="e">
        <f t="shared" si="27"/>
        <v>#DIV/0!</v>
      </c>
      <c r="G162" s="170">
        <v>0</v>
      </c>
      <c r="H162" s="170"/>
      <c r="I162" s="170" t="e">
        <f t="shared" si="26"/>
        <v>#DIV/0!</v>
      </c>
      <c r="J162" s="312"/>
      <c r="K162" s="312"/>
      <c r="L162" s="312"/>
      <c r="M162" s="312"/>
      <c r="N162" s="312"/>
      <c r="O162" s="312"/>
      <c r="P162" s="313"/>
      <c r="Q162" s="313"/>
      <c r="R162" s="313"/>
      <c r="S162" s="313"/>
      <c r="T162" s="313"/>
      <c r="U162" s="313"/>
      <c r="V162" s="313"/>
      <c r="W162" s="313"/>
      <c r="X162" s="313"/>
      <c r="Y162" s="313"/>
      <c r="Z162" s="313"/>
      <c r="AA162" s="313"/>
      <c r="AB162" s="313"/>
      <c r="AC162" s="313"/>
      <c r="AD162" s="313"/>
      <c r="AE162" s="313"/>
      <c r="AF162" s="313"/>
      <c r="AG162" s="313"/>
      <c r="AH162" s="313"/>
      <c r="AI162" s="313"/>
      <c r="AJ162" s="313"/>
      <c r="AK162" s="313"/>
      <c r="AL162" s="313"/>
      <c r="AM162" s="313"/>
      <c r="AN162" s="313"/>
      <c r="AO162" s="313"/>
      <c r="AP162" s="313"/>
      <c r="AQ162" s="313"/>
      <c r="AR162" s="313"/>
      <c r="AS162" s="314"/>
      <c r="AT162" s="314"/>
    </row>
    <row r="163" spans="1:46" s="287" customFormat="1" ht="26.25" customHeight="1" x14ac:dyDescent="0.25">
      <c r="A163" s="282" t="s">
        <v>43</v>
      </c>
      <c r="B163" s="352">
        <v>340</v>
      </c>
      <c r="C163" s="284">
        <f>C164</f>
        <v>8750</v>
      </c>
      <c r="D163" s="284">
        <f>D164</f>
        <v>0</v>
      </c>
      <c r="E163" s="284">
        <f>E164</f>
        <v>8750</v>
      </c>
      <c r="F163" s="110">
        <f t="shared" si="27"/>
        <v>0</v>
      </c>
      <c r="G163" s="284">
        <f>G164</f>
        <v>0</v>
      </c>
      <c r="H163" s="284">
        <f>H164</f>
        <v>0</v>
      </c>
      <c r="I163" s="284" t="e">
        <f t="shared" si="26"/>
        <v>#DIV/0!</v>
      </c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6"/>
      <c r="AT163" s="286"/>
    </row>
    <row r="164" spans="1:46" s="289" customFormat="1" ht="16.5" customHeight="1" x14ac:dyDescent="0.25">
      <c r="A164" s="221"/>
      <c r="B164" s="341">
        <v>346</v>
      </c>
      <c r="C164" s="202">
        <f>SUM(C165:C167)</f>
        <v>8750</v>
      </c>
      <c r="D164" s="202">
        <f>SUM(D165:D167)</f>
        <v>0</v>
      </c>
      <c r="E164" s="202">
        <f>SUM(E165:E167)</f>
        <v>8750</v>
      </c>
      <c r="F164" s="86">
        <f t="shared" si="27"/>
        <v>0</v>
      </c>
      <c r="G164" s="202">
        <f>SUM(G165:G167)</f>
        <v>0</v>
      </c>
      <c r="H164" s="202">
        <f>SUM(H165:H167)</f>
        <v>0</v>
      </c>
      <c r="I164" s="202" t="e">
        <f t="shared" si="26"/>
        <v>#DIV/0!</v>
      </c>
      <c r="J164" s="222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88"/>
      <c r="AT164" s="288"/>
    </row>
    <row r="165" spans="1:46" s="227" customFormat="1" ht="18.75" x14ac:dyDescent="0.3">
      <c r="A165" s="353" t="s">
        <v>169</v>
      </c>
      <c r="B165" s="245">
        <v>3460008</v>
      </c>
      <c r="C165" s="345">
        <v>8750</v>
      </c>
      <c r="D165" s="183">
        <f>H165</f>
        <v>0</v>
      </c>
      <c r="E165" s="170">
        <f t="shared" ref="E165:E167" si="30">C165-D165</f>
        <v>8750</v>
      </c>
      <c r="F165" s="65">
        <f t="shared" si="27"/>
        <v>0</v>
      </c>
      <c r="G165" s="183">
        <v>0</v>
      </c>
      <c r="H165" s="183"/>
      <c r="I165" s="183" t="e">
        <f t="shared" si="26"/>
        <v>#DIV/0!</v>
      </c>
      <c r="J165" s="212"/>
      <c r="K165" s="212"/>
      <c r="L165" s="212"/>
      <c r="M165" s="212"/>
      <c r="N165" s="212"/>
      <c r="O165" s="212"/>
      <c r="P165" s="225"/>
      <c r="Q165" s="225"/>
      <c r="R165" s="225"/>
      <c r="S165" s="225"/>
      <c r="T165" s="225"/>
      <c r="U165" s="225"/>
      <c r="V165" s="225"/>
      <c r="W165" s="225"/>
      <c r="X165" s="225"/>
      <c r="Y165" s="225"/>
      <c r="Z165" s="225"/>
      <c r="AA165" s="225"/>
      <c r="AB165" s="225"/>
      <c r="AC165" s="225"/>
      <c r="AD165" s="225"/>
      <c r="AE165" s="225"/>
      <c r="AF165" s="225"/>
      <c r="AG165" s="225"/>
      <c r="AH165" s="225"/>
      <c r="AI165" s="225"/>
      <c r="AJ165" s="225"/>
      <c r="AK165" s="225"/>
      <c r="AL165" s="225"/>
      <c r="AM165" s="225"/>
      <c r="AN165" s="225"/>
      <c r="AO165" s="225"/>
      <c r="AP165" s="225"/>
      <c r="AQ165" s="225"/>
      <c r="AR165" s="225"/>
      <c r="AS165" s="226"/>
      <c r="AT165" s="226"/>
    </row>
    <row r="166" spans="1:46" s="227" customFormat="1" ht="18.75" x14ac:dyDescent="0.3">
      <c r="A166" s="353" t="s">
        <v>170</v>
      </c>
      <c r="B166" s="245">
        <v>3460013</v>
      </c>
      <c r="C166" s="345"/>
      <c r="D166" s="183">
        <f>H166</f>
        <v>0</v>
      </c>
      <c r="E166" s="170">
        <f t="shared" si="30"/>
        <v>0</v>
      </c>
      <c r="F166" s="65" t="e">
        <f t="shared" si="27"/>
        <v>#DIV/0!</v>
      </c>
      <c r="G166" s="183">
        <v>0</v>
      </c>
      <c r="H166" s="183"/>
      <c r="I166" s="183" t="e">
        <f t="shared" si="26"/>
        <v>#DIV/0!</v>
      </c>
      <c r="J166" s="212"/>
      <c r="K166" s="212"/>
      <c r="L166" s="212"/>
      <c r="M166" s="212"/>
      <c r="N166" s="212"/>
      <c r="O166" s="212"/>
      <c r="P166" s="225"/>
      <c r="Q166" s="225"/>
      <c r="R166" s="225"/>
      <c r="S166" s="225"/>
      <c r="T166" s="225"/>
      <c r="U166" s="225"/>
      <c r="V166" s="225"/>
      <c r="W166" s="225"/>
      <c r="X166" s="225"/>
      <c r="Y166" s="225"/>
      <c r="Z166" s="225"/>
      <c r="AA166" s="225"/>
      <c r="AB166" s="225"/>
      <c r="AC166" s="225"/>
      <c r="AD166" s="225"/>
      <c r="AE166" s="225"/>
      <c r="AF166" s="225"/>
      <c r="AG166" s="225"/>
      <c r="AH166" s="225"/>
      <c r="AI166" s="225"/>
      <c r="AJ166" s="225"/>
      <c r="AK166" s="225"/>
      <c r="AL166" s="225"/>
      <c r="AM166" s="225"/>
      <c r="AN166" s="225"/>
      <c r="AO166" s="225"/>
      <c r="AP166" s="225"/>
      <c r="AQ166" s="225"/>
      <c r="AR166" s="225"/>
      <c r="AS166" s="226"/>
      <c r="AT166" s="226"/>
    </row>
    <row r="167" spans="1:46" s="227" customFormat="1" ht="69" customHeight="1" x14ac:dyDescent="0.3">
      <c r="A167" s="335" t="s">
        <v>143</v>
      </c>
      <c r="B167" s="245">
        <v>3460024</v>
      </c>
      <c r="C167" s="345"/>
      <c r="D167" s="183">
        <f>H167</f>
        <v>0</v>
      </c>
      <c r="E167" s="170">
        <f t="shared" si="30"/>
        <v>0</v>
      </c>
      <c r="F167" s="65" t="e">
        <f t="shared" si="27"/>
        <v>#DIV/0!</v>
      </c>
      <c r="G167" s="183">
        <v>0</v>
      </c>
      <c r="H167" s="183"/>
      <c r="I167" s="183" t="e">
        <f t="shared" si="26"/>
        <v>#DIV/0!</v>
      </c>
      <c r="J167" s="212"/>
      <c r="K167" s="212"/>
      <c r="L167" s="212"/>
      <c r="M167" s="212"/>
      <c r="N167" s="212"/>
      <c r="O167" s="212"/>
      <c r="P167" s="225"/>
      <c r="Q167" s="225"/>
      <c r="R167" s="225"/>
      <c r="S167" s="225"/>
      <c r="T167" s="225"/>
      <c r="U167" s="225"/>
      <c r="V167" s="225"/>
      <c r="W167" s="225"/>
      <c r="X167" s="225"/>
      <c r="Y167" s="225"/>
      <c r="Z167" s="225"/>
      <c r="AA167" s="225"/>
      <c r="AB167" s="225"/>
      <c r="AC167" s="225"/>
      <c r="AD167" s="225"/>
      <c r="AE167" s="225"/>
      <c r="AF167" s="225"/>
      <c r="AG167" s="225"/>
      <c r="AH167" s="225"/>
      <c r="AI167" s="225"/>
      <c r="AJ167" s="225"/>
      <c r="AK167" s="225"/>
      <c r="AL167" s="225"/>
      <c r="AM167" s="225"/>
      <c r="AN167" s="225"/>
      <c r="AO167" s="225"/>
      <c r="AP167" s="225"/>
      <c r="AQ167" s="225"/>
      <c r="AR167" s="225"/>
      <c r="AS167" s="226"/>
      <c r="AT167" s="226"/>
    </row>
    <row r="168" spans="1:46" s="355" customFormat="1" ht="18.75" x14ac:dyDescent="0.25">
      <c r="A168" s="132" t="s">
        <v>66</v>
      </c>
      <c r="B168" s="327" t="s">
        <v>171</v>
      </c>
      <c r="C168" s="328">
        <f>C169+C173+C175</f>
        <v>872734</v>
      </c>
      <c r="D168" s="328">
        <f>D169+D173+D175</f>
        <v>69358.16</v>
      </c>
      <c r="E168" s="328">
        <f>E169+E173+E175</f>
        <v>803375.84</v>
      </c>
      <c r="F168" s="134">
        <f t="shared" si="27"/>
        <v>7.9472279067848861</v>
      </c>
      <c r="G168" s="328">
        <f>G169+G173+G175</f>
        <v>160956</v>
      </c>
      <c r="H168" s="328">
        <f>H169+H173+H175</f>
        <v>69358.16</v>
      </c>
      <c r="I168" s="328">
        <f t="shared" si="26"/>
        <v>43.091379010412787</v>
      </c>
      <c r="J168" s="323"/>
      <c r="K168" s="323"/>
      <c r="L168" s="323"/>
      <c r="M168" s="323"/>
      <c r="N168" s="323"/>
      <c r="O168" s="323"/>
      <c r="P168" s="323"/>
      <c r="Q168" s="323"/>
      <c r="R168" s="323"/>
      <c r="S168" s="323"/>
      <c r="T168" s="323"/>
      <c r="U168" s="323"/>
      <c r="V168" s="323"/>
      <c r="W168" s="323"/>
      <c r="X168" s="323"/>
      <c r="Y168" s="323"/>
      <c r="Z168" s="323"/>
      <c r="AA168" s="323"/>
      <c r="AB168" s="323"/>
      <c r="AC168" s="323"/>
      <c r="AD168" s="323"/>
      <c r="AE168" s="323"/>
      <c r="AF168" s="323"/>
      <c r="AG168" s="323"/>
      <c r="AH168" s="323"/>
      <c r="AI168" s="323"/>
      <c r="AJ168" s="323"/>
      <c r="AK168" s="323"/>
      <c r="AL168" s="323"/>
      <c r="AM168" s="323"/>
      <c r="AN168" s="323"/>
      <c r="AO168" s="323"/>
      <c r="AP168" s="323"/>
      <c r="AQ168" s="323"/>
      <c r="AR168" s="323"/>
      <c r="AS168" s="354"/>
      <c r="AT168" s="354"/>
    </row>
    <row r="169" spans="1:46" s="243" customFormat="1" ht="21" customHeight="1" x14ac:dyDescent="0.25">
      <c r="A169" s="221" t="s">
        <v>32</v>
      </c>
      <c r="B169" s="341">
        <v>225</v>
      </c>
      <c r="C169" s="202">
        <f>SUM(C170:C172)</f>
        <v>199534</v>
      </c>
      <c r="D169" s="202">
        <f>SUM(D170:D172)</f>
        <v>20738.16</v>
      </c>
      <c r="E169" s="202">
        <f>SUM(E170:E172)</f>
        <v>178795.84</v>
      </c>
      <c r="F169" s="86">
        <f t="shared" si="27"/>
        <v>10.393296380566721</v>
      </c>
      <c r="G169" s="202">
        <f>SUM(G170:G172)</f>
        <v>38856</v>
      </c>
      <c r="H169" s="202">
        <f>SUM(H170:H172)</f>
        <v>20738.16</v>
      </c>
      <c r="I169" s="202">
        <f t="shared" si="26"/>
        <v>53.37183446571958</v>
      </c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4"/>
      <c r="W169" s="184"/>
      <c r="X169" s="184"/>
      <c r="Y169" s="184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84"/>
      <c r="AS169" s="242"/>
      <c r="AT169" s="242"/>
    </row>
    <row r="170" spans="1:46" s="359" customFormat="1" ht="29.25" customHeight="1" x14ac:dyDescent="0.3">
      <c r="A170" s="356" t="s">
        <v>109</v>
      </c>
      <c r="B170" s="357">
        <v>2250106</v>
      </c>
      <c r="C170" s="358"/>
      <c r="D170" s="183">
        <f>H170</f>
        <v>0</v>
      </c>
      <c r="E170" s="170">
        <f t="shared" ref="E170:E174" si="31">C170-D170</f>
        <v>0</v>
      </c>
      <c r="F170" s="65" t="e">
        <f t="shared" si="27"/>
        <v>#DIV/0!</v>
      </c>
      <c r="G170" s="358">
        <v>0</v>
      </c>
      <c r="H170" s="358"/>
      <c r="I170" s="183" t="e">
        <f t="shared" si="26"/>
        <v>#DIV/0!</v>
      </c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4"/>
      <c r="W170" s="184"/>
      <c r="X170" s="184"/>
      <c r="Y170" s="184"/>
      <c r="Z170" s="184"/>
      <c r="AA170" s="184"/>
      <c r="AB170" s="184"/>
      <c r="AC170" s="184"/>
      <c r="AD170" s="184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84"/>
      <c r="AS170" s="184"/>
      <c r="AT170" s="184"/>
    </row>
    <row r="171" spans="1:46" s="227" customFormat="1" ht="18.75" x14ac:dyDescent="0.3">
      <c r="A171" s="244" t="s">
        <v>172</v>
      </c>
      <c r="B171" s="250">
        <v>2250125</v>
      </c>
      <c r="C171" s="326">
        <v>31534</v>
      </c>
      <c r="D171" s="183">
        <f>H171</f>
        <v>3938.16</v>
      </c>
      <c r="E171" s="170">
        <f t="shared" si="31"/>
        <v>27595.84</v>
      </c>
      <c r="F171" s="65">
        <f t="shared" si="27"/>
        <v>12.488615462675206</v>
      </c>
      <c r="G171" s="183">
        <v>5256</v>
      </c>
      <c r="H171" s="183">
        <v>3938.16</v>
      </c>
      <c r="I171" s="183">
        <f t="shared" si="26"/>
        <v>74.926940639269404</v>
      </c>
      <c r="J171" s="212"/>
      <c r="K171" s="212"/>
      <c r="L171" s="212"/>
      <c r="M171" s="212"/>
      <c r="N171" s="212"/>
      <c r="O171" s="212"/>
      <c r="P171" s="225"/>
      <c r="Q171" s="225"/>
      <c r="R171" s="225"/>
      <c r="S171" s="225"/>
      <c r="T171" s="225"/>
      <c r="U171" s="225"/>
      <c r="V171" s="225"/>
      <c r="W171" s="225"/>
      <c r="X171" s="225"/>
      <c r="Y171" s="225"/>
      <c r="Z171" s="225"/>
      <c r="AA171" s="225"/>
      <c r="AB171" s="225"/>
      <c r="AC171" s="225"/>
      <c r="AD171" s="225"/>
      <c r="AE171" s="225"/>
      <c r="AF171" s="225"/>
      <c r="AG171" s="225"/>
      <c r="AH171" s="225"/>
      <c r="AI171" s="225"/>
      <c r="AJ171" s="225"/>
      <c r="AK171" s="225"/>
      <c r="AL171" s="225"/>
      <c r="AM171" s="225"/>
      <c r="AN171" s="225"/>
      <c r="AO171" s="225"/>
      <c r="AP171" s="225"/>
      <c r="AQ171" s="225"/>
      <c r="AR171" s="225"/>
      <c r="AS171" s="226"/>
      <c r="AT171" s="226"/>
    </row>
    <row r="172" spans="1:46" s="227" customFormat="1" ht="18.75" x14ac:dyDescent="0.3">
      <c r="A172" s="244" t="s">
        <v>173</v>
      </c>
      <c r="B172" s="250">
        <v>2250126</v>
      </c>
      <c r="C172" s="326">
        <v>168000</v>
      </c>
      <c r="D172" s="183">
        <f>H172</f>
        <v>16800</v>
      </c>
      <c r="E172" s="170">
        <f t="shared" si="31"/>
        <v>151200</v>
      </c>
      <c r="F172" s="65">
        <f t="shared" si="27"/>
        <v>10</v>
      </c>
      <c r="G172" s="183">
        <v>33600</v>
      </c>
      <c r="H172" s="183">
        <v>16800</v>
      </c>
      <c r="I172" s="183">
        <f t="shared" si="26"/>
        <v>50</v>
      </c>
      <c r="J172" s="212"/>
      <c r="K172" s="212"/>
      <c r="L172" s="212"/>
      <c r="M172" s="212"/>
      <c r="N172" s="212"/>
      <c r="O172" s="212"/>
      <c r="P172" s="225"/>
      <c r="Q172" s="225"/>
      <c r="R172" s="225"/>
      <c r="S172" s="225"/>
      <c r="T172" s="225"/>
      <c r="U172" s="225"/>
      <c r="V172" s="225"/>
      <c r="W172" s="225"/>
      <c r="X172" s="225"/>
      <c r="Y172" s="225"/>
      <c r="Z172" s="225"/>
      <c r="AA172" s="225"/>
      <c r="AB172" s="225"/>
      <c r="AC172" s="225"/>
      <c r="AD172" s="225"/>
      <c r="AE172" s="225"/>
      <c r="AF172" s="225"/>
      <c r="AG172" s="225"/>
      <c r="AH172" s="225"/>
      <c r="AI172" s="225"/>
      <c r="AJ172" s="225"/>
      <c r="AK172" s="225"/>
      <c r="AL172" s="225"/>
      <c r="AM172" s="225"/>
      <c r="AN172" s="225"/>
      <c r="AO172" s="225"/>
      <c r="AP172" s="225"/>
      <c r="AQ172" s="225"/>
      <c r="AR172" s="225"/>
      <c r="AS172" s="226"/>
      <c r="AT172" s="226"/>
    </row>
    <row r="173" spans="1:46" s="361" customFormat="1" ht="21.75" customHeight="1" x14ac:dyDescent="0.3">
      <c r="A173" s="200" t="s">
        <v>34</v>
      </c>
      <c r="B173" s="201">
        <v>226</v>
      </c>
      <c r="C173" s="202">
        <f>SUM(C174:C174)</f>
        <v>673200</v>
      </c>
      <c r="D173" s="202">
        <f>SUM(D174:D174)</f>
        <v>48620</v>
      </c>
      <c r="E173" s="202">
        <f>SUM(E174:E174)</f>
        <v>624580</v>
      </c>
      <c r="F173" s="86">
        <f t="shared" si="27"/>
        <v>7.2222222222222214</v>
      </c>
      <c r="G173" s="202">
        <f>SUM(G174:G174)</f>
        <v>122100</v>
      </c>
      <c r="H173" s="202">
        <f>SUM(H174:H174)</f>
        <v>48620</v>
      </c>
      <c r="I173" s="202">
        <f t="shared" si="26"/>
        <v>39.81981981981982</v>
      </c>
      <c r="J173" s="323"/>
      <c r="K173" s="323"/>
      <c r="L173" s="323"/>
      <c r="M173" s="323"/>
      <c r="N173" s="323"/>
      <c r="O173" s="323"/>
      <c r="P173" s="323"/>
      <c r="Q173" s="323"/>
      <c r="R173" s="323"/>
      <c r="S173" s="323"/>
      <c r="T173" s="323"/>
      <c r="U173" s="323"/>
      <c r="V173" s="323"/>
      <c r="W173" s="323"/>
      <c r="X173" s="323"/>
      <c r="Y173" s="323"/>
      <c r="Z173" s="323"/>
      <c r="AA173" s="323"/>
      <c r="AB173" s="323"/>
      <c r="AC173" s="323"/>
      <c r="AD173" s="323"/>
      <c r="AE173" s="323"/>
      <c r="AF173" s="323"/>
      <c r="AG173" s="323"/>
      <c r="AH173" s="323"/>
      <c r="AI173" s="323"/>
      <c r="AJ173" s="323"/>
      <c r="AK173" s="323"/>
      <c r="AL173" s="323"/>
      <c r="AM173" s="323"/>
      <c r="AN173" s="323"/>
      <c r="AO173" s="323"/>
      <c r="AP173" s="323"/>
      <c r="AQ173" s="323"/>
      <c r="AR173" s="323"/>
      <c r="AS173" s="360"/>
      <c r="AT173" s="360"/>
    </row>
    <row r="174" spans="1:46" s="238" customFormat="1" ht="18.75" x14ac:dyDescent="0.3">
      <c r="A174" s="362" t="s">
        <v>174</v>
      </c>
      <c r="B174" s="250">
        <v>2260096</v>
      </c>
      <c r="C174" s="326">
        <v>673200</v>
      </c>
      <c r="D174" s="234">
        <f>H174</f>
        <v>48620</v>
      </c>
      <c r="E174" s="170">
        <f t="shared" si="31"/>
        <v>624580</v>
      </c>
      <c r="F174" s="65">
        <f t="shared" si="27"/>
        <v>7.2222222222222214</v>
      </c>
      <c r="G174" s="234">
        <v>122100</v>
      </c>
      <c r="H174" s="234">
        <v>48620</v>
      </c>
      <c r="I174" s="234">
        <f t="shared" si="26"/>
        <v>39.81981981981982</v>
      </c>
      <c r="J174" s="235"/>
      <c r="K174" s="235"/>
      <c r="L174" s="235"/>
      <c r="M174" s="235"/>
      <c r="N174" s="235"/>
      <c r="O174" s="235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  <c r="AO174" s="236"/>
      <c r="AP174" s="236"/>
      <c r="AQ174" s="236"/>
      <c r="AR174" s="236"/>
      <c r="AS174" s="237"/>
      <c r="AT174" s="237"/>
    </row>
    <row r="175" spans="1:46" s="243" customFormat="1" ht="21" customHeight="1" x14ac:dyDescent="0.25">
      <c r="A175" s="363" t="s">
        <v>43</v>
      </c>
      <c r="B175" s="364">
        <v>340</v>
      </c>
      <c r="C175" s="365">
        <f>C176</f>
        <v>0</v>
      </c>
      <c r="D175" s="365">
        <f>D176</f>
        <v>0</v>
      </c>
      <c r="E175" s="365">
        <f>E176</f>
        <v>0</v>
      </c>
      <c r="F175" s="110" t="e">
        <f t="shared" si="27"/>
        <v>#DIV/0!</v>
      </c>
      <c r="G175" s="365">
        <f>G176</f>
        <v>0</v>
      </c>
      <c r="H175" s="365">
        <f>H176</f>
        <v>0</v>
      </c>
      <c r="I175" s="365" t="e">
        <f t="shared" si="26"/>
        <v>#DIV/0!</v>
      </c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84"/>
      <c r="AS175" s="242"/>
      <c r="AT175" s="242"/>
    </row>
    <row r="176" spans="1:46" s="296" customFormat="1" ht="18.75" x14ac:dyDescent="0.25">
      <c r="A176" s="221" t="s">
        <v>146</v>
      </c>
      <c r="B176" s="341">
        <v>346</v>
      </c>
      <c r="C176" s="202">
        <f>SUM(C177:C177)</f>
        <v>0</v>
      </c>
      <c r="D176" s="202">
        <f>SUM(D177:D177)</f>
        <v>0</v>
      </c>
      <c r="E176" s="202">
        <f>SUM(E177:E177)</f>
        <v>0</v>
      </c>
      <c r="F176" s="86" t="e">
        <f t="shared" si="27"/>
        <v>#DIV/0!</v>
      </c>
      <c r="G176" s="202">
        <f>SUM(G177:G177)</f>
        <v>0</v>
      </c>
      <c r="H176" s="202">
        <f>SUM(H177:H177)</f>
        <v>0</v>
      </c>
      <c r="I176" s="202" t="e">
        <f t="shared" si="26"/>
        <v>#DIV/0!</v>
      </c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84"/>
      <c r="AS176" s="295"/>
      <c r="AT176" s="295"/>
    </row>
    <row r="177" spans="1:46" s="315" customFormat="1" ht="60" customHeight="1" x14ac:dyDescent="0.3">
      <c r="A177" s="335" t="s">
        <v>143</v>
      </c>
      <c r="B177" s="210">
        <v>3460024</v>
      </c>
      <c r="C177" s="345"/>
      <c r="D177" s="170">
        <f>H177</f>
        <v>0</v>
      </c>
      <c r="E177" s="170">
        <f t="shared" ref="E177" si="32">C177-D177</f>
        <v>0</v>
      </c>
      <c r="F177" s="65" t="e">
        <f t="shared" si="27"/>
        <v>#DIV/0!</v>
      </c>
      <c r="G177" s="170"/>
      <c r="H177" s="170"/>
      <c r="I177" s="170" t="e">
        <f t="shared" si="26"/>
        <v>#DIV/0!</v>
      </c>
      <c r="J177" s="312"/>
      <c r="K177" s="312"/>
      <c r="L177" s="312"/>
      <c r="M177" s="312"/>
      <c r="N177" s="312"/>
      <c r="O177" s="312"/>
      <c r="P177" s="313"/>
      <c r="Q177" s="313"/>
      <c r="R177" s="313"/>
      <c r="S177" s="313"/>
      <c r="T177" s="313"/>
      <c r="U177" s="313"/>
      <c r="V177" s="313"/>
      <c r="W177" s="313"/>
      <c r="X177" s="313"/>
      <c r="Y177" s="313"/>
      <c r="Z177" s="313"/>
      <c r="AA177" s="313"/>
      <c r="AB177" s="313"/>
      <c r="AC177" s="313"/>
      <c r="AD177" s="313"/>
      <c r="AE177" s="313"/>
      <c r="AF177" s="313"/>
      <c r="AG177" s="313"/>
      <c r="AH177" s="313"/>
      <c r="AI177" s="313"/>
      <c r="AJ177" s="313"/>
      <c r="AK177" s="313"/>
      <c r="AL177" s="313"/>
      <c r="AM177" s="313"/>
      <c r="AN177" s="313"/>
      <c r="AO177" s="313"/>
      <c r="AP177" s="313"/>
      <c r="AQ177" s="313"/>
      <c r="AR177" s="313"/>
      <c r="AS177" s="314"/>
      <c r="AT177" s="314"/>
    </row>
    <row r="178" spans="1:46" s="371" customFormat="1" ht="46.5" customHeight="1" x14ac:dyDescent="0.25">
      <c r="A178" s="366" t="s">
        <v>175</v>
      </c>
      <c r="B178" s="367" t="s">
        <v>176</v>
      </c>
      <c r="C178" s="368">
        <f>C76+C139+C151+C168</f>
        <v>6867224</v>
      </c>
      <c r="D178" s="368">
        <f>D76+D139+D151+D168</f>
        <v>436695.5</v>
      </c>
      <c r="E178" s="368">
        <f>E76+E139+E151+E168</f>
        <v>6430528.5</v>
      </c>
      <c r="F178" s="120">
        <f t="shared" si="27"/>
        <v>6.3591270650265663</v>
      </c>
      <c r="G178" s="368">
        <f>G76+G139+G151+G168</f>
        <v>1449249</v>
      </c>
      <c r="H178" s="368">
        <f>H76+H139+H151+H168</f>
        <v>436695.5</v>
      </c>
      <c r="I178" s="368">
        <f t="shared" si="26"/>
        <v>30.132537610859139</v>
      </c>
      <c r="J178" s="369"/>
      <c r="K178" s="369"/>
      <c r="L178" s="369"/>
      <c r="M178" s="369"/>
      <c r="N178" s="369"/>
      <c r="O178" s="369"/>
      <c r="P178" s="369"/>
      <c r="Q178" s="369"/>
      <c r="R178" s="369"/>
      <c r="S178" s="369"/>
      <c r="T178" s="369"/>
      <c r="U178" s="369"/>
      <c r="V178" s="369"/>
      <c r="W178" s="369"/>
      <c r="X178" s="369"/>
      <c r="Y178" s="369"/>
      <c r="Z178" s="369"/>
      <c r="AA178" s="369"/>
      <c r="AB178" s="369"/>
      <c r="AC178" s="369"/>
      <c r="AD178" s="369"/>
      <c r="AE178" s="369"/>
      <c r="AF178" s="369"/>
      <c r="AG178" s="369"/>
      <c r="AH178" s="369"/>
      <c r="AI178" s="369"/>
      <c r="AJ178" s="369"/>
      <c r="AK178" s="369"/>
      <c r="AL178" s="369"/>
      <c r="AM178" s="369"/>
      <c r="AN178" s="369"/>
      <c r="AO178" s="369"/>
      <c r="AP178" s="369"/>
      <c r="AQ178" s="369"/>
      <c r="AR178" s="369"/>
      <c r="AS178" s="370"/>
      <c r="AT178" s="370"/>
    </row>
    <row r="179" spans="1:46" s="376" customFormat="1" ht="102" customHeight="1" x14ac:dyDescent="0.25">
      <c r="A179" s="372" t="s">
        <v>177</v>
      </c>
      <c r="B179" s="373" t="s">
        <v>178</v>
      </c>
      <c r="C179" s="374">
        <f t="shared" ref="C179:H179" si="33">C180+C200+C207</f>
        <v>90500</v>
      </c>
      <c r="D179" s="374">
        <f t="shared" si="33"/>
        <v>0</v>
      </c>
      <c r="E179" s="374">
        <f t="shared" si="33"/>
        <v>90500</v>
      </c>
      <c r="F179" s="126">
        <f t="shared" si="27"/>
        <v>0</v>
      </c>
      <c r="G179" s="374">
        <f t="shared" si="33"/>
        <v>0</v>
      </c>
      <c r="H179" s="374">
        <f t="shared" si="33"/>
        <v>0</v>
      </c>
      <c r="I179" s="374" t="e">
        <f t="shared" si="26"/>
        <v>#DIV/0!</v>
      </c>
      <c r="J179" s="323"/>
      <c r="K179" s="323"/>
      <c r="L179" s="323"/>
      <c r="M179" s="323"/>
      <c r="N179" s="323"/>
      <c r="O179" s="323"/>
      <c r="P179" s="323"/>
      <c r="Q179" s="323"/>
      <c r="R179" s="323"/>
      <c r="S179" s="323"/>
      <c r="T179" s="323"/>
      <c r="U179" s="323"/>
      <c r="V179" s="323"/>
      <c r="W179" s="323"/>
      <c r="X179" s="323"/>
      <c r="Y179" s="323"/>
      <c r="Z179" s="323"/>
      <c r="AA179" s="323"/>
      <c r="AB179" s="323"/>
      <c r="AC179" s="323"/>
      <c r="AD179" s="323"/>
      <c r="AE179" s="323"/>
      <c r="AF179" s="323"/>
      <c r="AG179" s="323"/>
      <c r="AH179" s="323"/>
      <c r="AI179" s="323"/>
      <c r="AJ179" s="323"/>
      <c r="AK179" s="323"/>
      <c r="AL179" s="323"/>
      <c r="AM179" s="323"/>
      <c r="AN179" s="323"/>
      <c r="AO179" s="323"/>
      <c r="AP179" s="323"/>
      <c r="AQ179" s="323"/>
      <c r="AR179" s="323"/>
      <c r="AS179" s="375"/>
      <c r="AT179" s="375"/>
    </row>
    <row r="180" spans="1:46" s="355" customFormat="1" ht="18.75" x14ac:dyDescent="0.25">
      <c r="A180" s="159" t="s">
        <v>179</v>
      </c>
      <c r="B180" s="377" t="s">
        <v>86</v>
      </c>
      <c r="C180" s="378">
        <f>C181+C185+C190+C198</f>
        <v>90500</v>
      </c>
      <c r="D180" s="378">
        <f>D181+D185+D190+D198</f>
        <v>0</v>
      </c>
      <c r="E180" s="378">
        <f>E181+E185+E190+E198</f>
        <v>90500</v>
      </c>
      <c r="F180" s="134">
        <f t="shared" si="27"/>
        <v>0</v>
      </c>
      <c r="G180" s="378">
        <f>G181+G185+G190+G198</f>
        <v>0</v>
      </c>
      <c r="H180" s="378">
        <f>H181+H185+H190+H198</f>
        <v>0</v>
      </c>
      <c r="I180" s="378" t="e">
        <f t="shared" si="26"/>
        <v>#DIV/0!</v>
      </c>
      <c r="J180" s="323"/>
      <c r="K180" s="323"/>
      <c r="L180" s="323"/>
      <c r="M180" s="323"/>
      <c r="N180" s="323"/>
      <c r="O180" s="323"/>
      <c r="P180" s="323"/>
      <c r="Q180" s="323"/>
      <c r="R180" s="323"/>
      <c r="S180" s="323"/>
      <c r="T180" s="323"/>
      <c r="U180" s="323"/>
      <c r="V180" s="323"/>
      <c r="W180" s="323"/>
      <c r="X180" s="323"/>
      <c r="Y180" s="323"/>
      <c r="Z180" s="323"/>
      <c r="AA180" s="323"/>
      <c r="AB180" s="323"/>
      <c r="AC180" s="323"/>
      <c r="AD180" s="323"/>
      <c r="AE180" s="323"/>
      <c r="AF180" s="323"/>
      <c r="AG180" s="323"/>
      <c r="AH180" s="323"/>
      <c r="AI180" s="323"/>
      <c r="AJ180" s="323"/>
      <c r="AK180" s="323"/>
      <c r="AL180" s="323"/>
      <c r="AM180" s="323"/>
      <c r="AN180" s="323"/>
      <c r="AO180" s="323"/>
      <c r="AP180" s="323"/>
      <c r="AQ180" s="323"/>
      <c r="AR180" s="323"/>
      <c r="AS180" s="354"/>
      <c r="AT180" s="354"/>
    </row>
    <row r="181" spans="1:46" s="348" customFormat="1" ht="21" customHeight="1" x14ac:dyDescent="0.25">
      <c r="A181" s="221" t="s">
        <v>32</v>
      </c>
      <c r="B181" s="379" t="s">
        <v>180</v>
      </c>
      <c r="C181" s="294">
        <f>SUM(C182:C184)</f>
        <v>0</v>
      </c>
      <c r="D181" s="294">
        <f>SUM(D182:D184)</f>
        <v>0</v>
      </c>
      <c r="E181" s="294">
        <f>SUM(E182:E184)</f>
        <v>0</v>
      </c>
      <c r="F181" s="86" t="e">
        <f t="shared" si="27"/>
        <v>#DIV/0!</v>
      </c>
      <c r="G181" s="294">
        <f>SUM(G182:G184)</f>
        <v>0</v>
      </c>
      <c r="H181" s="294">
        <f>SUM(H182:H184)</f>
        <v>0</v>
      </c>
      <c r="I181" s="294" t="e">
        <f t="shared" si="26"/>
        <v>#DIV/0!</v>
      </c>
      <c r="J181" s="300"/>
      <c r="K181" s="300"/>
      <c r="L181" s="300"/>
      <c r="M181" s="300"/>
      <c r="N181" s="300"/>
      <c r="O181" s="300"/>
      <c r="P181" s="300"/>
      <c r="Q181" s="300"/>
      <c r="R181" s="300"/>
      <c r="S181" s="300"/>
      <c r="T181" s="300"/>
      <c r="U181" s="300"/>
      <c r="V181" s="300"/>
      <c r="W181" s="300"/>
      <c r="X181" s="300"/>
      <c r="Y181" s="300"/>
      <c r="Z181" s="300"/>
      <c r="AA181" s="300"/>
      <c r="AB181" s="300"/>
      <c r="AC181" s="300"/>
      <c r="AD181" s="300"/>
      <c r="AE181" s="300"/>
      <c r="AF181" s="300"/>
      <c r="AG181" s="300"/>
      <c r="AH181" s="300"/>
      <c r="AI181" s="300"/>
      <c r="AJ181" s="300"/>
      <c r="AK181" s="300"/>
      <c r="AL181" s="300"/>
      <c r="AM181" s="300"/>
      <c r="AN181" s="300"/>
      <c r="AO181" s="300"/>
      <c r="AP181" s="300"/>
      <c r="AQ181" s="300"/>
      <c r="AR181" s="300"/>
      <c r="AS181" s="347"/>
      <c r="AT181" s="347"/>
    </row>
    <row r="182" spans="1:46" s="227" customFormat="1" ht="18.75" x14ac:dyDescent="0.3">
      <c r="A182" s="380" t="s">
        <v>181</v>
      </c>
      <c r="B182" s="250">
        <v>2250132</v>
      </c>
      <c r="C182" s="334"/>
      <c r="D182" s="183">
        <f>H182</f>
        <v>0</v>
      </c>
      <c r="E182" s="170">
        <f t="shared" ref="E182:E199" si="34">C182-D182</f>
        <v>0</v>
      </c>
      <c r="F182" s="65" t="e">
        <f t="shared" si="27"/>
        <v>#DIV/0!</v>
      </c>
      <c r="G182" s="183"/>
      <c r="H182" s="183"/>
      <c r="I182" s="183" t="e">
        <f t="shared" si="26"/>
        <v>#DIV/0!</v>
      </c>
      <c r="J182" s="212"/>
      <c r="K182" s="212"/>
      <c r="L182" s="212"/>
      <c r="M182" s="212"/>
      <c r="N182" s="212"/>
      <c r="O182" s="212"/>
      <c r="P182" s="225"/>
      <c r="Q182" s="225"/>
      <c r="R182" s="225"/>
      <c r="S182" s="225"/>
      <c r="T182" s="225"/>
      <c r="U182" s="225"/>
      <c r="V182" s="225"/>
      <c r="W182" s="225"/>
      <c r="X182" s="225"/>
      <c r="Y182" s="225"/>
      <c r="Z182" s="225"/>
      <c r="AA182" s="225"/>
      <c r="AB182" s="225"/>
      <c r="AC182" s="225"/>
      <c r="AD182" s="225"/>
      <c r="AE182" s="225"/>
      <c r="AF182" s="225"/>
      <c r="AG182" s="225"/>
      <c r="AH182" s="225"/>
      <c r="AI182" s="225"/>
      <c r="AJ182" s="225"/>
      <c r="AK182" s="225"/>
      <c r="AL182" s="225"/>
      <c r="AM182" s="225"/>
      <c r="AN182" s="225"/>
      <c r="AO182" s="225"/>
      <c r="AP182" s="225"/>
      <c r="AQ182" s="225"/>
      <c r="AR182" s="225"/>
      <c r="AS182" s="226"/>
      <c r="AT182" s="226"/>
    </row>
    <row r="183" spans="1:46" s="315" customFormat="1" ht="31.5" x14ac:dyDescent="0.3">
      <c r="A183" s="381" t="s">
        <v>182</v>
      </c>
      <c r="B183" s="210">
        <v>2250134</v>
      </c>
      <c r="C183" s="345"/>
      <c r="D183" s="170">
        <f>H183</f>
        <v>0</v>
      </c>
      <c r="E183" s="170">
        <f t="shared" si="34"/>
        <v>0</v>
      </c>
      <c r="F183" s="65" t="e">
        <f t="shared" si="27"/>
        <v>#DIV/0!</v>
      </c>
      <c r="G183" s="170"/>
      <c r="H183" s="170"/>
      <c r="I183" s="170" t="e">
        <f t="shared" si="26"/>
        <v>#DIV/0!</v>
      </c>
      <c r="J183" s="312"/>
      <c r="K183" s="312"/>
      <c r="L183" s="312"/>
      <c r="M183" s="312"/>
      <c r="N183" s="312"/>
      <c r="O183" s="312"/>
      <c r="P183" s="313"/>
      <c r="Q183" s="313"/>
      <c r="R183" s="313"/>
      <c r="S183" s="313"/>
      <c r="T183" s="313"/>
      <c r="U183" s="313"/>
      <c r="V183" s="313"/>
      <c r="W183" s="313"/>
      <c r="X183" s="313"/>
      <c r="Y183" s="313"/>
      <c r="Z183" s="313"/>
      <c r="AA183" s="313"/>
      <c r="AB183" s="313"/>
      <c r="AC183" s="313"/>
      <c r="AD183" s="313"/>
      <c r="AE183" s="313"/>
      <c r="AF183" s="313"/>
      <c r="AG183" s="313"/>
      <c r="AH183" s="313"/>
      <c r="AI183" s="313"/>
      <c r="AJ183" s="313"/>
      <c r="AK183" s="313"/>
      <c r="AL183" s="313"/>
      <c r="AM183" s="313"/>
      <c r="AN183" s="313"/>
      <c r="AO183" s="313"/>
      <c r="AP183" s="313"/>
      <c r="AQ183" s="313"/>
      <c r="AR183" s="313"/>
      <c r="AS183" s="314"/>
      <c r="AT183" s="314"/>
    </row>
    <row r="184" spans="1:46" s="238" customFormat="1" ht="18.75" x14ac:dyDescent="0.3">
      <c r="A184" s="333" t="s">
        <v>183</v>
      </c>
      <c r="B184" s="250">
        <v>2250135</v>
      </c>
      <c r="C184" s="332"/>
      <c r="D184" s="234">
        <f>H184</f>
        <v>0</v>
      </c>
      <c r="E184" s="170">
        <f t="shared" si="34"/>
        <v>0</v>
      </c>
      <c r="F184" s="65" t="e">
        <f t="shared" si="27"/>
        <v>#DIV/0!</v>
      </c>
      <c r="G184" s="234"/>
      <c r="H184" s="234"/>
      <c r="I184" s="234" t="e">
        <f t="shared" si="26"/>
        <v>#DIV/0!</v>
      </c>
      <c r="J184" s="235"/>
      <c r="K184" s="235"/>
      <c r="L184" s="235"/>
      <c r="M184" s="235"/>
      <c r="N184" s="235"/>
      <c r="O184" s="235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  <c r="AO184" s="236"/>
      <c r="AP184" s="236"/>
      <c r="AQ184" s="236"/>
      <c r="AR184" s="236"/>
      <c r="AS184" s="237"/>
      <c r="AT184" s="237"/>
    </row>
    <row r="185" spans="1:46" s="348" customFormat="1" ht="24" customHeight="1" x14ac:dyDescent="0.25">
      <c r="A185" s="200" t="s">
        <v>34</v>
      </c>
      <c r="B185" s="379" t="s">
        <v>184</v>
      </c>
      <c r="C185" s="294">
        <f t="shared" ref="C185:H185" si="35">SUM(C186:C189)</f>
        <v>6000</v>
      </c>
      <c r="D185" s="294">
        <f t="shared" si="35"/>
        <v>0</v>
      </c>
      <c r="E185" s="294">
        <f t="shared" si="35"/>
        <v>6000</v>
      </c>
      <c r="F185" s="86">
        <f t="shared" si="27"/>
        <v>0</v>
      </c>
      <c r="G185" s="294">
        <f t="shared" si="35"/>
        <v>0</v>
      </c>
      <c r="H185" s="294">
        <f t="shared" si="35"/>
        <v>0</v>
      </c>
      <c r="I185" s="294" t="e">
        <f t="shared" si="26"/>
        <v>#DIV/0!</v>
      </c>
      <c r="J185" s="300"/>
      <c r="K185" s="300"/>
      <c r="L185" s="300"/>
      <c r="M185" s="300"/>
      <c r="N185" s="300"/>
      <c r="O185" s="300"/>
      <c r="P185" s="300"/>
      <c r="Q185" s="300"/>
      <c r="R185" s="300"/>
      <c r="S185" s="300"/>
      <c r="T185" s="300"/>
      <c r="U185" s="300"/>
      <c r="V185" s="300"/>
      <c r="W185" s="300"/>
      <c r="X185" s="300"/>
      <c r="Y185" s="300"/>
      <c r="Z185" s="300"/>
      <c r="AA185" s="300"/>
      <c r="AB185" s="300"/>
      <c r="AC185" s="300"/>
      <c r="AD185" s="300"/>
      <c r="AE185" s="300"/>
      <c r="AF185" s="300"/>
      <c r="AG185" s="300"/>
      <c r="AH185" s="300"/>
      <c r="AI185" s="300"/>
      <c r="AJ185" s="300"/>
      <c r="AK185" s="300"/>
      <c r="AL185" s="300"/>
      <c r="AM185" s="300"/>
      <c r="AN185" s="300"/>
      <c r="AO185" s="300"/>
      <c r="AP185" s="300"/>
      <c r="AQ185" s="300"/>
      <c r="AR185" s="300"/>
      <c r="AS185" s="347"/>
      <c r="AT185" s="347"/>
    </row>
    <row r="186" spans="1:46" s="383" customFormat="1" ht="18.75" x14ac:dyDescent="0.3">
      <c r="A186" s="333" t="s">
        <v>185</v>
      </c>
      <c r="B186" s="267">
        <v>2260048</v>
      </c>
      <c r="C186" s="332"/>
      <c r="D186" s="183">
        <f>H186</f>
        <v>0</v>
      </c>
      <c r="E186" s="170">
        <f t="shared" si="34"/>
        <v>0</v>
      </c>
      <c r="F186" s="65" t="e">
        <f t="shared" si="27"/>
        <v>#DIV/0!</v>
      </c>
      <c r="G186" s="234"/>
      <c r="H186" s="234"/>
      <c r="I186" s="234" t="e">
        <f t="shared" si="26"/>
        <v>#DIV/0!</v>
      </c>
      <c r="J186" s="300"/>
      <c r="K186" s="300"/>
      <c r="L186" s="300"/>
      <c r="M186" s="300"/>
      <c r="N186" s="300"/>
      <c r="O186" s="300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  <c r="AA186" s="301"/>
      <c r="AB186" s="301"/>
      <c r="AC186" s="301"/>
      <c r="AD186" s="301"/>
      <c r="AE186" s="301"/>
      <c r="AF186" s="301"/>
      <c r="AG186" s="301"/>
      <c r="AH186" s="301"/>
      <c r="AI186" s="301"/>
      <c r="AJ186" s="301"/>
      <c r="AK186" s="301"/>
      <c r="AL186" s="301"/>
      <c r="AM186" s="301"/>
      <c r="AN186" s="301"/>
      <c r="AO186" s="301"/>
      <c r="AP186" s="301"/>
      <c r="AQ186" s="301"/>
      <c r="AR186" s="301"/>
      <c r="AS186" s="382"/>
      <c r="AT186" s="382"/>
    </row>
    <row r="187" spans="1:46" s="383" customFormat="1" ht="18.75" x14ac:dyDescent="0.3">
      <c r="A187" s="331" t="s">
        <v>125</v>
      </c>
      <c r="B187" s="267">
        <v>2260034</v>
      </c>
      <c r="C187" s="332"/>
      <c r="D187" s="183"/>
      <c r="E187" s="170">
        <f t="shared" si="34"/>
        <v>0</v>
      </c>
      <c r="F187" s="65"/>
      <c r="G187" s="234"/>
      <c r="H187" s="234"/>
      <c r="I187" s="234"/>
      <c r="J187" s="300"/>
      <c r="K187" s="300"/>
      <c r="L187" s="300"/>
      <c r="M187" s="300"/>
      <c r="N187" s="300"/>
      <c r="O187" s="300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1"/>
      <c r="AI187" s="301"/>
      <c r="AJ187" s="301"/>
      <c r="AK187" s="301"/>
      <c r="AL187" s="301"/>
      <c r="AM187" s="301"/>
      <c r="AN187" s="301"/>
      <c r="AO187" s="301"/>
      <c r="AP187" s="301"/>
      <c r="AQ187" s="301"/>
      <c r="AR187" s="301"/>
      <c r="AS187" s="382"/>
      <c r="AT187" s="382"/>
    </row>
    <row r="188" spans="1:46" s="227" customFormat="1" ht="31.5" x14ac:dyDescent="0.3">
      <c r="A188" s="351" t="s">
        <v>186</v>
      </c>
      <c r="B188" s="245">
        <v>2260336</v>
      </c>
      <c r="C188" s="326">
        <v>6000</v>
      </c>
      <c r="D188" s="183">
        <f>H188</f>
        <v>0</v>
      </c>
      <c r="E188" s="170">
        <f t="shared" si="34"/>
        <v>6000</v>
      </c>
      <c r="F188" s="65">
        <f t="shared" si="27"/>
        <v>0</v>
      </c>
      <c r="G188" s="183"/>
      <c r="H188" s="183"/>
      <c r="I188" s="183" t="e">
        <f t="shared" si="26"/>
        <v>#DIV/0!</v>
      </c>
      <c r="J188" s="212"/>
      <c r="K188" s="212"/>
      <c r="L188" s="212"/>
      <c r="M188" s="212"/>
      <c r="N188" s="212"/>
      <c r="O188" s="212"/>
      <c r="P188" s="225"/>
      <c r="Q188" s="225"/>
      <c r="R188" s="225"/>
      <c r="S188" s="225"/>
      <c r="T188" s="225"/>
      <c r="U188" s="225"/>
      <c r="V188" s="225"/>
      <c r="W188" s="225"/>
      <c r="X188" s="225"/>
      <c r="Y188" s="225"/>
      <c r="Z188" s="225"/>
      <c r="AA188" s="225"/>
      <c r="AB188" s="225"/>
      <c r="AC188" s="225"/>
      <c r="AD188" s="225"/>
      <c r="AE188" s="225"/>
      <c r="AF188" s="225"/>
      <c r="AG188" s="225"/>
      <c r="AH188" s="225"/>
      <c r="AI188" s="225"/>
      <c r="AJ188" s="225"/>
      <c r="AK188" s="225"/>
      <c r="AL188" s="225"/>
      <c r="AM188" s="225"/>
      <c r="AN188" s="225"/>
      <c r="AO188" s="225"/>
      <c r="AP188" s="225"/>
      <c r="AQ188" s="225"/>
      <c r="AR188" s="225"/>
      <c r="AS188" s="226"/>
      <c r="AT188" s="226"/>
    </row>
    <row r="189" spans="1:46" s="238" customFormat="1" ht="22.5" customHeight="1" x14ac:dyDescent="0.3">
      <c r="A189" s="331" t="s">
        <v>187</v>
      </c>
      <c r="B189" s="267">
        <v>2260382</v>
      </c>
      <c r="C189" s="345"/>
      <c r="D189" s="234">
        <f>H189</f>
        <v>0</v>
      </c>
      <c r="E189" s="170">
        <f t="shared" si="34"/>
        <v>0</v>
      </c>
      <c r="F189" s="65" t="e">
        <f t="shared" si="27"/>
        <v>#DIV/0!</v>
      </c>
      <c r="G189" s="234"/>
      <c r="H189" s="234"/>
      <c r="I189" s="234" t="e">
        <f t="shared" si="26"/>
        <v>#DIV/0!</v>
      </c>
      <c r="J189" s="235"/>
      <c r="K189" s="235"/>
      <c r="L189" s="235"/>
      <c r="M189" s="235"/>
      <c r="N189" s="235"/>
      <c r="O189" s="235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7"/>
      <c r="AT189" s="237"/>
    </row>
    <row r="190" spans="1:46" s="243" customFormat="1" ht="21.75" customHeight="1" x14ac:dyDescent="0.25">
      <c r="A190" s="221" t="s">
        <v>38</v>
      </c>
      <c r="B190" s="384" t="s">
        <v>188</v>
      </c>
      <c r="C190" s="294">
        <f t="shared" ref="C190:H190" si="36">SUM(C192:C197)</f>
        <v>0</v>
      </c>
      <c r="D190" s="294">
        <f t="shared" si="36"/>
        <v>0</v>
      </c>
      <c r="E190" s="294">
        <f>SUM(E192:E197)</f>
        <v>0</v>
      </c>
      <c r="F190" s="86" t="e">
        <f t="shared" si="27"/>
        <v>#DIV/0!</v>
      </c>
      <c r="G190" s="294">
        <f t="shared" si="36"/>
        <v>0</v>
      </c>
      <c r="H190" s="294">
        <f t="shared" si="36"/>
        <v>0</v>
      </c>
      <c r="I190" s="294" t="e">
        <f t="shared" si="26"/>
        <v>#DIV/0!</v>
      </c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242"/>
      <c r="AT190" s="242"/>
    </row>
    <row r="191" spans="1:46" s="359" customFormat="1" ht="21.75" customHeight="1" x14ac:dyDescent="0.3">
      <c r="A191" s="353" t="s">
        <v>189</v>
      </c>
      <c r="B191" s="385">
        <v>3100004</v>
      </c>
      <c r="C191" s="386"/>
      <c r="D191" s="183">
        <f t="shared" ref="D191:D196" si="37">H191</f>
        <v>0</v>
      </c>
      <c r="E191" s="170">
        <f t="shared" si="34"/>
        <v>0</v>
      </c>
      <c r="F191" s="65"/>
      <c r="G191" s="386"/>
      <c r="H191" s="386"/>
      <c r="I191" s="386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4"/>
    </row>
    <row r="192" spans="1:46" s="227" customFormat="1" ht="31.5" x14ac:dyDescent="0.3">
      <c r="A192" s="353" t="s">
        <v>190</v>
      </c>
      <c r="B192" s="385">
        <v>3100014</v>
      </c>
      <c r="C192" s="332"/>
      <c r="D192" s="183">
        <f t="shared" si="37"/>
        <v>0</v>
      </c>
      <c r="E192" s="170">
        <f t="shared" si="34"/>
        <v>0</v>
      </c>
      <c r="F192" s="65" t="e">
        <f t="shared" si="27"/>
        <v>#DIV/0!</v>
      </c>
      <c r="G192" s="183"/>
      <c r="H192" s="183"/>
      <c r="I192" s="183" t="e">
        <f t="shared" si="26"/>
        <v>#DIV/0!</v>
      </c>
      <c r="J192" s="212"/>
      <c r="K192" s="212"/>
      <c r="L192" s="212"/>
      <c r="M192" s="212"/>
      <c r="N192" s="212"/>
      <c r="O192" s="212"/>
      <c r="P192" s="225"/>
      <c r="Q192" s="225"/>
      <c r="R192" s="225"/>
      <c r="S192" s="225"/>
      <c r="T192" s="225"/>
      <c r="U192" s="225"/>
      <c r="V192" s="225"/>
      <c r="W192" s="225"/>
      <c r="X192" s="225"/>
      <c r="Y192" s="225"/>
      <c r="Z192" s="225"/>
      <c r="AA192" s="225"/>
      <c r="AB192" s="225"/>
      <c r="AC192" s="225"/>
      <c r="AD192" s="225"/>
      <c r="AE192" s="225"/>
      <c r="AF192" s="225"/>
      <c r="AG192" s="225"/>
      <c r="AH192" s="225"/>
      <c r="AI192" s="225"/>
      <c r="AJ192" s="225"/>
      <c r="AK192" s="225"/>
      <c r="AL192" s="225"/>
      <c r="AM192" s="225"/>
      <c r="AN192" s="225"/>
      <c r="AO192" s="225"/>
      <c r="AP192" s="225"/>
      <c r="AQ192" s="225"/>
      <c r="AR192" s="225"/>
      <c r="AS192" s="226"/>
      <c r="AT192" s="226"/>
    </row>
    <row r="193" spans="1:46" s="227" customFormat="1" ht="18.75" x14ac:dyDescent="0.3">
      <c r="A193" s="353" t="s">
        <v>191</v>
      </c>
      <c r="B193" s="267">
        <v>3100016</v>
      </c>
      <c r="C193" s="332"/>
      <c r="D193" s="183">
        <f t="shared" si="37"/>
        <v>0</v>
      </c>
      <c r="E193" s="170">
        <f t="shared" si="34"/>
        <v>0</v>
      </c>
      <c r="F193" s="65" t="e">
        <f t="shared" si="27"/>
        <v>#DIV/0!</v>
      </c>
      <c r="G193" s="183"/>
      <c r="H193" s="183"/>
      <c r="I193" s="183" t="e">
        <f t="shared" si="26"/>
        <v>#DIV/0!</v>
      </c>
      <c r="J193" s="212"/>
      <c r="K193" s="212"/>
      <c r="L193" s="212"/>
      <c r="M193" s="212"/>
      <c r="N193" s="212"/>
      <c r="O193" s="212"/>
      <c r="P193" s="225"/>
      <c r="Q193" s="225"/>
      <c r="R193" s="225"/>
      <c r="S193" s="225"/>
      <c r="T193" s="225"/>
      <c r="U193" s="225"/>
      <c r="V193" s="225"/>
      <c r="W193" s="225"/>
      <c r="X193" s="225"/>
      <c r="Y193" s="225"/>
      <c r="Z193" s="225"/>
      <c r="AA193" s="225"/>
      <c r="AB193" s="225"/>
      <c r="AC193" s="225"/>
      <c r="AD193" s="225"/>
      <c r="AE193" s="225"/>
      <c r="AF193" s="225"/>
      <c r="AG193" s="225"/>
      <c r="AH193" s="225"/>
      <c r="AI193" s="225"/>
      <c r="AJ193" s="225"/>
      <c r="AK193" s="225"/>
      <c r="AL193" s="225"/>
      <c r="AM193" s="225"/>
      <c r="AN193" s="225"/>
      <c r="AO193" s="225"/>
      <c r="AP193" s="225"/>
      <c r="AQ193" s="225"/>
      <c r="AR193" s="225"/>
      <c r="AS193" s="226"/>
      <c r="AT193" s="226"/>
    </row>
    <row r="194" spans="1:46" s="227" customFormat="1" ht="18.75" x14ac:dyDescent="0.3">
      <c r="A194" s="353" t="s">
        <v>192</v>
      </c>
      <c r="B194" s="267">
        <v>3100020</v>
      </c>
      <c r="C194" s="332"/>
      <c r="D194" s="183">
        <f t="shared" si="37"/>
        <v>0</v>
      </c>
      <c r="E194" s="170">
        <f t="shared" si="34"/>
        <v>0</v>
      </c>
      <c r="F194" s="65"/>
      <c r="G194" s="183"/>
      <c r="H194" s="183"/>
      <c r="I194" s="183"/>
      <c r="J194" s="212"/>
      <c r="K194" s="212"/>
      <c r="L194" s="212"/>
      <c r="M194" s="212"/>
      <c r="N194" s="212"/>
      <c r="O194" s="212"/>
      <c r="P194" s="225"/>
      <c r="Q194" s="225"/>
      <c r="R194" s="225"/>
      <c r="S194" s="225"/>
      <c r="T194" s="225"/>
      <c r="U194" s="225"/>
      <c r="V194" s="225"/>
      <c r="W194" s="225"/>
      <c r="X194" s="225"/>
      <c r="Y194" s="225"/>
      <c r="Z194" s="225"/>
      <c r="AA194" s="225"/>
      <c r="AB194" s="225"/>
      <c r="AC194" s="225"/>
      <c r="AD194" s="225"/>
      <c r="AE194" s="225"/>
      <c r="AF194" s="225"/>
      <c r="AG194" s="225"/>
      <c r="AH194" s="225"/>
      <c r="AI194" s="225"/>
      <c r="AJ194" s="225"/>
      <c r="AK194" s="225"/>
      <c r="AL194" s="225"/>
      <c r="AM194" s="225"/>
      <c r="AN194" s="225"/>
      <c r="AO194" s="225"/>
      <c r="AP194" s="225"/>
      <c r="AQ194" s="225"/>
      <c r="AR194" s="225"/>
      <c r="AS194" s="226"/>
      <c r="AT194" s="226"/>
    </row>
    <row r="195" spans="1:46" s="227" customFormat="1" ht="18.75" x14ac:dyDescent="0.3">
      <c r="A195" s="353" t="s">
        <v>193</v>
      </c>
      <c r="B195" s="385">
        <v>3100026</v>
      </c>
      <c r="C195" s="332"/>
      <c r="D195" s="183">
        <f t="shared" si="37"/>
        <v>0</v>
      </c>
      <c r="E195" s="170">
        <f t="shared" si="34"/>
        <v>0</v>
      </c>
      <c r="F195" s="65" t="e">
        <f>D195/C195*100</f>
        <v>#DIV/0!</v>
      </c>
      <c r="G195" s="183"/>
      <c r="H195" s="183"/>
      <c r="I195" s="183" t="e">
        <f t="shared" si="26"/>
        <v>#DIV/0!</v>
      </c>
      <c r="J195" s="212"/>
      <c r="K195" s="212"/>
      <c r="L195" s="212"/>
      <c r="M195" s="212"/>
      <c r="N195" s="212"/>
      <c r="O195" s="212"/>
      <c r="P195" s="225"/>
      <c r="Q195" s="225"/>
      <c r="R195" s="225"/>
      <c r="S195" s="225"/>
      <c r="T195" s="225"/>
      <c r="U195" s="225"/>
      <c r="V195" s="225"/>
      <c r="W195" s="225"/>
      <c r="X195" s="225"/>
      <c r="Y195" s="225"/>
      <c r="Z195" s="225"/>
      <c r="AA195" s="225"/>
      <c r="AB195" s="225"/>
      <c r="AC195" s="225"/>
      <c r="AD195" s="225"/>
      <c r="AE195" s="225"/>
      <c r="AF195" s="225"/>
      <c r="AG195" s="225"/>
      <c r="AH195" s="225"/>
      <c r="AI195" s="225"/>
      <c r="AJ195" s="225"/>
      <c r="AK195" s="225"/>
      <c r="AL195" s="225"/>
      <c r="AM195" s="225"/>
      <c r="AN195" s="225"/>
      <c r="AO195" s="225"/>
      <c r="AP195" s="225"/>
      <c r="AQ195" s="225"/>
      <c r="AR195" s="225"/>
      <c r="AS195" s="226"/>
      <c r="AT195" s="226"/>
    </row>
    <row r="196" spans="1:46" s="315" customFormat="1" ht="18.75" x14ac:dyDescent="0.3">
      <c r="A196" s="353" t="s">
        <v>194</v>
      </c>
      <c r="B196" s="267">
        <v>3100039</v>
      </c>
      <c r="C196" s="332"/>
      <c r="D196" s="183">
        <f t="shared" si="37"/>
        <v>0</v>
      </c>
      <c r="E196" s="170">
        <f t="shared" si="34"/>
        <v>0</v>
      </c>
      <c r="F196" s="65" t="e">
        <f>D196/C196*100</f>
        <v>#DIV/0!</v>
      </c>
      <c r="G196" s="170"/>
      <c r="H196" s="170"/>
      <c r="I196" s="183" t="e">
        <f t="shared" si="26"/>
        <v>#DIV/0!</v>
      </c>
      <c r="J196" s="312"/>
      <c r="K196" s="312"/>
      <c r="L196" s="312"/>
      <c r="M196" s="312"/>
      <c r="N196" s="312"/>
      <c r="O196" s="312"/>
      <c r="P196" s="313"/>
      <c r="Q196" s="313"/>
      <c r="R196" s="313"/>
      <c r="S196" s="313"/>
      <c r="T196" s="313"/>
      <c r="U196" s="313"/>
      <c r="V196" s="313"/>
      <c r="W196" s="313"/>
      <c r="X196" s="313"/>
      <c r="Y196" s="313"/>
      <c r="Z196" s="313"/>
      <c r="AA196" s="313"/>
      <c r="AB196" s="313"/>
      <c r="AC196" s="313"/>
      <c r="AD196" s="313"/>
      <c r="AE196" s="313"/>
      <c r="AF196" s="313"/>
      <c r="AG196" s="313"/>
      <c r="AH196" s="313"/>
      <c r="AI196" s="313"/>
      <c r="AJ196" s="313"/>
      <c r="AK196" s="313"/>
      <c r="AL196" s="313"/>
      <c r="AM196" s="313"/>
      <c r="AN196" s="313"/>
      <c r="AO196" s="313"/>
      <c r="AP196" s="313"/>
      <c r="AQ196" s="313"/>
      <c r="AR196" s="313"/>
      <c r="AS196" s="314"/>
      <c r="AT196" s="314"/>
    </row>
    <row r="197" spans="1:46" s="387" customFormat="1" ht="18.75" x14ac:dyDescent="0.3">
      <c r="A197" s="246" t="s">
        <v>195</v>
      </c>
      <c r="B197" s="290">
        <v>3100121</v>
      </c>
      <c r="C197" s="334"/>
      <c r="D197" s="183">
        <f>H197</f>
        <v>0</v>
      </c>
      <c r="E197" s="170">
        <f t="shared" si="34"/>
        <v>0</v>
      </c>
      <c r="F197" s="65" t="e">
        <f t="shared" si="27"/>
        <v>#DIV/0!</v>
      </c>
      <c r="G197" s="183"/>
      <c r="H197" s="183"/>
      <c r="I197" s="183" t="e">
        <f t="shared" si="26"/>
        <v>#DIV/0!</v>
      </c>
      <c r="J197" s="212"/>
      <c r="K197" s="212"/>
      <c r="L197" s="212"/>
      <c r="M197" s="212"/>
      <c r="N197" s="212"/>
      <c r="O197" s="212"/>
      <c r="P197" s="225"/>
      <c r="Q197" s="225"/>
      <c r="R197" s="225"/>
      <c r="S197" s="225"/>
      <c r="T197" s="225"/>
      <c r="U197" s="225"/>
      <c r="V197" s="225"/>
      <c r="W197" s="225"/>
      <c r="X197" s="225"/>
      <c r="Y197" s="225"/>
      <c r="Z197" s="225"/>
      <c r="AA197" s="225"/>
      <c r="AB197" s="225"/>
      <c r="AC197" s="225"/>
      <c r="AD197" s="225"/>
      <c r="AE197" s="225"/>
      <c r="AF197" s="225"/>
      <c r="AG197" s="225"/>
      <c r="AH197" s="225"/>
      <c r="AI197" s="225"/>
      <c r="AJ197" s="225"/>
      <c r="AK197" s="225"/>
      <c r="AL197" s="225"/>
      <c r="AM197" s="225"/>
      <c r="AN197" s="225"/>
      <c r="AO197" s="225"/>
      <c r="AP197" s="225"/>
      <c r="AQ197" s="225"/>
      <c r="AR197" s="225"/>
      <c r="AS197" s="225"/>
      <c r="AT197" s="225"/>
    </row>
    <row r="198" spans="1:46" s="387" customFormat="1" ht="18.75" x14ac:dyDescent="0.3">
      <c r="A198" s="221" t="s">
        <v>43</v>
      </c>
      <c r="B198" s="321">
        <v>340</v>
      </c>
      <c r="C198" s="322">
        <f>SUM(C199)</f>
        <v>84500</v>
      </c>
      <c r="D198" s="322">
        <f>SUM(D199)</f>
        <v>0</v>
      </c>
      <c r="E198" s="322">
        <f>SUM(E199)</f>
        <v>84500</v>
      </c>
      <c r="F198" s="86"/>
      <c r="G198" s="388"/>
      <c r="H198" s="388"/>
      <c r="I198" s="388"/>
      <c r="J198" s="212"/>
      <c r="K198" s="212"/>
      <c r="L198" s="212"/>
      <c r="M198" s="212"/>
      <c r="N198" s="212"/>
      <c r="O198" s="212"/>
      <c r="P198" s="225"/>
      <c r="Q198" s="225"/>
      <c r="R198" s="225"/>
      <c r="S198" s="225"/>
      <c r="T198" s="225"/>
      <c r="U198" s="225"/>
      <c r="V198" s="225"/>
      <c r="W198" s="225"/>
      <c r="X198" s="225"/>
      <c r="Y198" s="225"/>
      <c r="Z198" s="225"/>
      <c r="AA198" s="225"/>
      <c r="AB198" s="225"/>
      <c r="AC198" s="225"/>
      <c r="AD198" s="225"/>
      <c r="AE198" s="225"/>
      <c r="AF198" s="225"/>
      <c r="AG198" s="225"/>
      <c r="AH198" s="225"/>
      <c r="AI198" s="225"/>
      <c r="AJ198" s="225"/>
      <c r="AK198" s="225"/>
      <c r="AL198" s="225"/>
      <c r="AM198" s="225"/>
      <c r="AN198" s="225"/>
      <c r="AO198" s="225"/>
      <c r="AP198" s="225"/>
      <c r="AQ198" s="225"/>
      <c r="AR198" s="225"/>
      <c r="AS198" s="225"/>
      <c r="AT198" s="225"/>
    </row>
    <row r="199" spans="1:46" s="387" customFormat="1" ht="18.75" x14ac:dyDescent="0.3">
      <c r="A199" s="389" t="s">
        <v>196</v>
      </c>
      <c r="B199" s="290">
        <v>3450000</v>
      </c>
      <c r="C199" s="334">
        <v>84500</v>
      </c>
      <c r="D199" s="183">
        <f>H199</f>
        <v>0</v>
      </c>
      <c r="E199" s="170">
        <f t="shared" si="34"/>
        <v>84500</v>
      </c>
      <c r="F199" s="65">
        <f t="shared" si="27"/>
        <v>0</v>
      </c>
      <c r="G199" s="183"/>
      <c r="H199" s="183"/>
      <c r="I199" s="183" t="e">
        <f t="shared" si="26"/>
        <v>#DIV/0!</v>
      </c>
      <c r="J199" s="212"/>
      <c r="K199" s="212"/>
      <c r="L199" s="212"/>
      <c r="M199" s="212"/>
      <c r="N199" s="212"/>
      <c r="O199" s="212"/>
      <c r="P199" s="225"/>
      <c r="Q199" s="225"/>
      <c r="R199" s="225"/>
      <c r="S199" s="225"/>
      <c r="T199" s="225"/>
      <c r="U199" s="225"/>
      <c r="V199" s="225"/>
      <c r="W199" s="225"/>
      <c r="X199" s="225"/>
      <c r="Y199" s="225"/>
      <c r="Z199" s="225"/>
      <c r="AA199" s="225"/>
      <c r="AB199" s="225"/>
      <c r="AC199" s="225"/>
      <c r="AD199" s="225"/>
      <c r="AE199" s="225"/>
      <c r="AF199" s="225"/>
      <c r="AG199" s="225"/>
      <c r="AH199" s="225"/>
      <c r="AI199" s="225"/>
      <c r="AJ199" s="225"/>
      <c r="AK199" s="225"/>
      <c r="AL199" s="225"/>
      <c r="AM199" s="225"/>
      <c r="AN199" s="225"/>
      <c r="AO199" s="225"/>
      <c r="AP199" s="225"/>
      <c r="AQ199" s="225"/>
      <c r="AR199" s="225"/>
      <c r="AS199" s="225"/>
      <c r="AT199" s="225"/>
    </row>
    <row r="200" spans="1:46" s="355" customFormat="1" ht="18.75" x14ac:dyDescent="0.25">
      <c r="A200" s="139" t="s">
        <v>197</v>
      </c>
      <c r="B200" s="377" t="s">
        <v>160</v>
      </c>
      <c r="C200" s="378">
        <f>C201+C203+C205</f>
        <v>0</v>
      </c>
      <c r="D200" s="378">
        <f>D201+D203+D205</f>
        <v>0</v>
      </c>
      <c r="E200" s="378">
        <f>E201+E203+E205</f>
        <v>0</v>
      </c>
      <c r="F200" s="134" t="e">
        <f t="shared" si="27"/>
        <v>#DIV/0!</v>
      </c>
      <c r="G200" s="378">
        <f>G201+G203+G205</f>
        <v>0</v>
      </c>
      <c r="H200" s="378">
        <f>H201+H203+H205</f>
        <v>0</v>
      </c>
      <c r="I200" s="378" t="e">
        <f t="shared" si="26"/>
        <v>#DIV/0!</v>
      </c>
      <c r="J200" s="323"/>
      <c r="K200" s="323"/>
      <c r="L200" s="323"/>
      <c r="M200" s="323"/>
      <c r="N200" s="323"/>
      <c r="O200" s="323"/>
      <c r="P200" s="323"/>
      <c r="Q200" s="323"/>
      <c r="R200" s="323"/>
      <c r="S200" s="323"/>
      <c r="T200" s="323"/>
      <c r="U200" s="323"/>
      <c r="V200" s="323"/>
      <c r="W200" s="323"/>
      <c r="X200" s="323"/>
      <c r="Y200" s="323"/>
      <c r="Z200" s="323"/>
      <c r="AA200" s="323"/>
      <c r="AB200" s="323"/>
      <c r="AC200" s="323"/>
      <c r="AD200" s="323"/>
      <c r="AE200" s="323"/>
      <c r="AF200" s="323"/>
      <c r="AG200" s="323"/>
      <c r="AH200" s="323"/>
      <c r="AI200" s="323"/>
      <c r="AJ200" s="323"/>
      <c r="AK200" s="323"/>
      <c r="AL200" s="323"/>
      <c r="AM200" s="323"/>
      <c r="AN200" s="323"/>
      <c r="AO200" s="323"/>
      <c r="AP200" s="323"/>
      <c r="AQ200" s="323"/>
      <c r="AR200" s="323"/>
      <c r="AS200" s="354"/>
      <c r="AT200" s="354"/>
    </row>
    <row r="201" spans="1:46" s="361" customFormat="1" ht="21" customHeight="1" x14ac:dyDescent="0.25">
      <c r="A201" s="221" t="s">
        <v>32</v>
      </c>
      <c r="B201" s="390" t="s">
        <v>180</v>
      </c>
      <c r="C201" s="391">
        <f>C202</f>
        <v>0</v>
      </c>
      <c r="D201" s="391">
        <f>D202</f>
        <v>0</v>
      </c>
      <c r="E201" s="391">
        <f>E202</f>
        <v>0</v>
      </c>
      <c r="F201" s="86" t="e">
        <f t="shared" si="27"/>
        <v>#DIV/0!</v>
      </c>
      <c r="G201" s="391">
        <f>G202</f>
        <v>0</v>
      </c>
      <c r="H201" s="391">
        <f>H202</f>
        <v>0</v>
      </c>
      <c r="I201" s="391" t="e">
        <f t="shared" si="26"/>
        <v>#DIV/0!</v>
      </c>
      <c r="J201" s="323"/>
      <c r="K201" s="323"/>
      <c r="L201" s="323"/>
      <c r="M201" s="323"/>
      <c r="N201" s="323"/>
      <c r="O201" s="323"/>
      <c r="P201" s="323"/>
      <c r="Q201" s="323"/>
      <c r="R201" s="323"/>
      <c r="S201" s="323"/>
      <c r="T201" s="323"/>
      <c r="U201" s="323"/>
      <c r="V201" s="323"/>
      <c r="W201" s="323"/>
      <c r="X201" s="323"/>
      <c r="Y201" s="323"/>
      <c r="Z201" s="323"/>
      <c r="AA201" s="323"/>
      <c r="AB201" s="323"/>
      <c r="AC201" s="323"/>
      <c r="AD201" s="323"/>
      <c r="AE201" s="323"/>
      <c r="AF201" s="323"/>
      <c r="AG201" s="323"/>
      <c r="AH201" s="323"/>
      <c r="AI201" s="323"/>
      <c r="AJ201" s="323"/>
      <c r="AK201" s="323"/>
      <c r="AL201" s="323"/>
      <c r="AM201" s="323"/>
      <c r="AN201" s="323"/>
      <c r="AO201" s="323"/>
      <c r="AP201" s="323"/>
      <c r="AQ201" s="323"/>
      <c r="AR201" s="323"/>
      <c r="AS201" s="360"/>
      <c r="AT201" s="360"/>
    </row>
    <row r="202" spans="1:46" s="315" customFormat="1" ht="18.75" x14ac:dyDescent="0.3">
      <c r="A202" s="353" t="s">
        <v>198</v>
      </c>
      <c r="B202" s="250">
        <v>2250132</v>
      </c>
      <c r="C202" s="392"/>
      <c r="D202" s="170">
        <f>H202</f>
        <v>0</v>
      </c>
      <c r="E202" s="170">
        <f t="shared" ref="E202" si="38">C202-D202</f>
        <v>0</v>
      </c>
      <c r="F202" s="65" t="e">
        <f t="shared" si="27"/>
        <v>#DIV/0!</v>
      </c>
      <c r="G202" s="170"/>
      <c r="H202" s="170"/>
      <c r="I202" s="170" t="e">
        <f t="shared" si="26"/>
        <v>#DIV/0!</v>
      </c>
      <c r="J202" s="312"/>
      <c r="K202" s="312"/>
      <c r="L202" s="312"/>
      <c r="M202" s="312"/>
      <c r="N202" s="312"/>
      <c r="O202" s="312"/>
      <c r="P202" s="313"/>
      <c r="Q202" s="313"/>
      <c r="R202" s="313"/>
      <c r="S202" s="313"/>
      <c r="T202" s="313"/>
      <c r="U202" s="313"/>
      <c r="V202" s="313"/>
      <c r="W202" s="313"/>
      <c r="X202" s="313"/>
      <c r="Y202" s="313"/>
      <c r="Z202" s="313"/>
      <c r="AA202" s="313"/>
      <c r="AB202" s="313"/>
      <c r="AC202" s="313"/>
      <c r="AD202" s="313"/>
      <c r="AE202" s="313"/>
      <c r="AF202" s="313"/>
      <c r="AG202" s="313"/>
      <c r="AH202" s="313"/>
      <c r="AI202" s="313"/>
      <c r="AJ202" s="313"/>
      <c r="AK202" s="313"/>
      <c r="AL202" s="313"/>
      <c r="AM202" s="313"/>
      <c r="AN202" s="313"/>
      <c r="AO202" s="313"/>
      <c r="AP202" s="313"/>
      <c r="AQ202" s="313"/>
      <c r="AR202" s="313"/>
      <c r="AS202" s="314"/>
      <c r="AT202" s="314"/>
    </row>
    <row r="203" spans="1:46" s="361" customFormat="1" ht="20.25" customHeight="1" x14ac:dyDescent="0.25">
      <c r="A203" s="200" t="s">
        <v>34</v>
      </c>
      <c r="B203" s="321">
        <v>226</v>
      </c>
      <c r="C203" s="322">
        <f>C204</f>
        <v>0</v>
      </c>
      <c r="D203" s="322">
        <f>D204</f>
        <v>0</v>
      </c>
      <c r="E203" s="322">
        <f>E204</f>
        <v>0</v>
      </c>
      <c r="F203" s="86" t="e">
        <f t="shared" si="27"/>
        <v>#DIV/0!</v>
      </c>
      <c r="G203" s="322">
        <f>G204</f>
        <v>0</v>
      </c>
      <c r="H203" s="322">
        <f>H204</f>
        <v>0</v>
      </c>
      <c r="I203" s="322" t="e">
        <f t="shared" si="26"/>
        <v>#DIV/0!</v>
      </c>
      <c r="J203" s="323"/>
      <c r="K203" s="323"/>
      <c r="L203" s="323"/>
      <c r="M203" s="323"/>
      <c r="N203" s="323"/>
      <c r="O203" s="323"/>
      <c r="P203" s="323"/>
      <c r="Q203" s="323"/>
      <c r="R203" s="323"/>
      <c r="S203" s="323"/>
      <c r="T203" s="323"/>
      <c r="U203" s="323"/>
      <c r="V203" s="323"/>
      <c r="W203" s="323"/>
      <c r="X203" s="323"/>
      <c r="Y203" s="323"/>
      <c r="Z203" s="323"/>
      <c r="AA203" s="323"/>
      <c r="AB203" s="323"/>
      <c r="AC203" s="323"/>
      <c r="AD203" s="323"/>
      <c r="AE203" s="323"/>
      <c r="AF203" s="323"/>
      <c r="AG203" s="323"/>
      <c r="AH203" s="323"/>
      <c r="AI203" s="323"/>
      <c r="AJ203" s="323"/>
      <c r="AK203" s="323"/>
      <c r="AL203" s="323"/>
      <c r="AM203" s="323"/>
      <c r="AN203" s="323"/>
      <c r="AO203" s="323"/>
      <c r="AP203" s="323"/>
      <c r="AQ203" s="323"/>
      <c r="AR203" s="323"/>
      <c r="AS203" s="360"/>
      <c r="AT203" s="360"/>
    </row>
    <row r="204" spans="1:46" s="383" customFormat="1" ht="18.75" x14ac:dyDescent="0.3">
      <c r="A204" s="393" t="s">
        <v>185</v>
      </c>
      <c r="B204" s="250">
        <v>2260048</v>
      </c>
      <c r="C204" s="394"/>
      <c r="D204" s="234">
        <f>H204</f>
        <v>0</v>
      </c>
      <c r="E204" s="170">
        <f t="shared" ref="E204" si="39">C204-D204</f>
        <v>0</v>
      </c>
      <c r="F204" s="65" t="e">
        <f t="shared" si="27"/>
        <v>#DIV/0!</v>
      </c>
      <c r="G204" s="234"/>
      <c r="H204" s="234"/>
      <c r="I204" s="234" t="e">
        <f t="shared" si="26"/>
        <v>#DIV/0!</v>
      </c>
      <c r="J204" s="300"/>
      <c r="K204" s="300"/>
      <c r="L204" s="300"/>
      <c r="M204" s="300"/>
      <c r="N204" s="300"/>
      <c r="O204" s="300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1"/>
      <c r="AA204" s="301"/>
      <c r="AB204" s="301"/>
      <c r="AC204" s="301"/>
      <c r="AD204" s="301"/>
      <c r="AE204" s="301"/>
      <c r="AF204" s="301"/>
      <c r="AG204" s="301"/>
      <c r="AH204" s="301"/>
      <c r="AI204" s="301"/>
      <c r="AJ204" s="301"/>
      <c r="AK204" s="301"/>
      <c r="AL204" s="301"/>
      <c r="AM204" s="301"/>
      <c r="AN204" s="301"/>
      <c r="AO204" s="301"/>
      <c r="AP204" s="301"/>
      <c r="AQ204" s="301"/>
      <c r="AR204" s="301"/>
      <c r="AS204" s="382"/>
      <c r="AT204" s="382"/>
    </row>
    <row r="205" spans="1:46" s="243" customFormat="1" ht="19.5" customHeight="1" x14ac:dyDescent="0.25">
      <c r="A205" s="221" t="s">
        <v>38</v>
      </c>
      <c r="B205" s="321">
        <v>310</v>
      </c>
      <c r="C205" s="322">
        <f>C206</f>
        <v>0</v>
      </c>
      <c r="D205" s="322">
        <f>D206</f>
        <v>0</v>
      </c>
      <c r="E205" s="322">
        <f>E206</f>
        <v>0</v>
      </c>
      <c r="F205" s="86" t="e">
        <f t="shared" si="27"/>
        <v>#DIV/0!</v>
      </c>
      <c r="G205" s="322">
        <f>G206</f>
        <v>0</v>
      </c>
      <c r="H205" s="322">
        <f>H206</f>
        <v>0</v>
      </c>
      <c r="I205" s="322" t="e">
        <f t="shared" si="26"/>
        <v>#DIV/0!</v>
      </c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242"/>
      <c r="AT205" s="242"/>
    </row>
    <row r="206" spans="1:46" s="399" customFormat="1" ht="18.75" x14ac:dyDescent="0.3">
      <c r="A206" s="311" t="s">
        <v>193</v>
      </c>
      <c r="B206" s="210">
        <v>3100026</v>
      </c>
      <c r="C206" s="395"/>
      <c r="D206" s="275">
        <f>H206</f>
        <v>0</v>
      </c>
      <c r="E206" s="170">
        <f t="shared" ref="E206" si="40">C206-D206</f>
        <v>0</v>
      </c>
      <c r="F206" s="65" t="e">
        <f t="shared" si="27"/>
        <v>#DIV/0!</v>
      </c>
      <c r="G206" s="275"/>
      <c r="H206" s="275"/>
      <c r="I206" s="275" t="e">
        <f t="shared" si="26"/>
        <v>#DIV/0!</v>
      </c>
      <c r="J206" s="396"/>
      <c r="K206" s="396"/>
      <c r="L206" s="396"/>
      <c r="M206" s="396"/>
      <c r="N206" s="396"/>
      <c r="O206" s="396"/>
      <c r="P206" s="397"/>
      <c r="Q206" s="397"/>
      <c r="R206" s="397"/>
      <c r="S206" s="397"/>
      <c r="T206" s="397"/>
      <c r="U206" s="397"/>
      <c r="V206" s="397"/>
      <c r="W206" s="397"/>
      <c r="X206" s="397"/>
      <c r="Y206" s="397"/>
      <c r="Z206" s="397"/>
      <c r="AA206" s="397"/>
      <c r="AB206" s="397"/>
      <c r="AC206" s="397"/>
      <c r="AD206" s="397"/>
      <c r="AE206" s="397"/>
      <c r="AF206" s="397"/>
      <c r="AG206" s="397"/>
      <c r="AH206" s="397"/>
      <c r="AI206" s="397"/>
      <c r="AJ206" s="397"/>
      <c r="AK206" s="397"/>
      <c r="AL206" s="397"/>
      <c r="AM206" s="397"/>
      <c r="AN206" s="397"/>
      <c r="AO206" s="397"/>
      <c r="AP206" s="397"/>
      <c r="AQ206" s="397"/>
      <c r="AR206" s="397"/>
      <c r="AS206" s="398"/>
      <c r="AT206" s="398"/>
    </row>
    <row r="207" spans="1:46" s="355" customFormat="1" ht="18.75" x14ac:dyDescent="0.25">
      <c r="A207" s="139" t="s">
        <v>199</v>
      </c>
      <c r="B207" s="377" t="s">
        <v>171</v>
      </c>
      <c r="C207" s="378">
        <f>C208+C212+C210+C215</f>
        <v>0</v>
      </c>
      <c r="D207" s="378">
        <f>D208+D212+D210+D215</f>
        <v>0</v>
      </c>
      <c r="E207" s="378">
        <f>E208+E212+E210+E215</f>
        <v>0</v>
      </c>
      <c r="F207" s="134" t="e">
        <f t="shared" si="27"/>
        <v>#DIV/0!</v>
      </c>
      <c r="G207" s="378">
        <f>G208+G212+G210+G215</f>
        <v>0</v>
      </c>
      <c r="H207" s="378">
        <f>H208+H212+H210+H215</f>
        <v>0</v>
      </c>
      <c r="I207" s="378" t="e">
        <f t="shared" si="26"/>
        <v>#DIV/0!</v>
      </c>
      <c r="J207" s="323"/>
      <c r="K207" s="323"/>
      <c r="L207" s="323"/>
      <c r="M207" s="323"/>
      <c r="N207" s="323"/>
      <c r="O207" s="323"/>
      <c r="P207" s="323"/>
      <c r="Q207" s="323"/>
      <c r="R207" s="323"/>
      <c r="S207" s="323"/>
      <c r="T207" s="323"/>
      <c r="U207" s="323"/>
      <c r="V207" s="323"/>
      <c r="W207" s="323"/>
      <c r="X207" s="323"/>
      <c r="Y207" s="323"/>
      <c r="Z207" s="323"/>
      <c r="AA207" s="323"/>
      <c r="AB207" s="323"/>
      <c r="AC207" s="323"/>
      <c r="AD207" s="323"/>
      <c r="AE207" s="323"/>
      <c r="AF207" s="323"/>
      <c r="AG207" s="323"/>
      <c r="AH207" s="323"/>
      <c r="AI207" s="323"/>
      <c r="AJ207" s="323"/>
      <c r="AK207" s="323"/>
      <c r="AL207" s="323"/>
      <c r="AM207" s="323"/>
      <c r="AN207" s="323"/>
      <c r="AO207" s="323"/>
      <c r="AP207" s="323"/>
      <c r="AQ207" s="323"/>
      <c r="AR207" s="323"/>
      <c r="AS207" s="354"/>
      <c r="AT207" s="354"/>
    </row>
    <row r="208" spans="1:46" s="348" customFormat="1" ht="21.75" customHeight="1" x14ac:dyDescent="0.25">
      <c r="A208" s="221" t="s">
        <v>32</v>
      </c>
      <c r="B208" s="321" t="s">
        <v>180</v>
      </c>
      <c r="C208" s="322">
        <f>C209</f>
        <v>0</v>
      </c>
      <c r="D208" s="322">
        <f>D209</f>
        <v>0</v>
      </c>
      <c r="E208" s="322">
        <f>E209</f>
        <v>0</v>
      </c>
      <c r="F208" s="86" t="e">
        <f t="shared" si="27"/>
        <v>#DIV/0!</v>
      </c>
      <c r="G208" s="322">
        <f>G209</f>
        <v>0</v>
      </c>
      <c r="H208" s="322">
        <f>H209</f>
        <v>0</v>
      </c>
      <c r="I208" s="322" t="e">
        <f t="shared" si="26"/>
        <v>#DIV/0!</v>
      </c>
      <c r="J208" s="300"/>
      <c r="K208" s="300"/>
      <c r="L208" s="300"/>
      <c r="M208" s="300"/>
      <c r="N208" s="300"/>
      <c r="O208" s="300"/>
      <c r="P208" s="300"/>
      <c r="Q208" s="300"/>
      <c r="R208" s="300"/>
      <c r="S208" s="300"/>
      <c r="T208" s="300"/>
      <c r="U208" s="300"/>
      <c r="V208" s="300"/>
      <c r="W208" s="300"/>
      <c r="X208" s="300"/>
      <c r="Y208" s="300"/>
      <c r="Z208" s="300"/>
      <c r="AA208" s="300"/>
      <c r="AB208" s="300"/>
      <c r="AC208" s="300"/>
      <c r="AD208" s="300"/>
      <c r="AE208" s="300"/>
      <c r="AF208" s="300"/>
      <c r="AG208" s="300"/>
      <c r="AH208" s="300"/>
      <c r="AI208" s="300"/>
      <c r="AJ208" s="300"/>
      <c r="AK208" s="300"/>
      <c r="AL208" s="300"/>
      <c r="AM208" s="300"/>
      <c r="AN208" s="300"/>
      <c r="AO208" s="300"/>
      <c r="AP208" s="300"/>
      <c r="AQ208" s="300"/>
      <c r="AR208" s="300"/>
      <c r="AS208" s="347"/>
      <c r="AT208" s="347"/>
    </row>
    <row r="209" spans="1:46" s="227" customFormat="1" ht="18.75" x14ac:dyDescent="0.3">
      <c r="A209" s="331" t="s">
        <v>183</v>
      </c>
      <c r="B209" s="210">
        <v>2250135</v>
      </c>
      <c r="C209" s="332"/>
      <c r="D209" s="183">
        <f>H209</f>
        <v>0</v>
      </c>
      <c r="E209" s="170">
        <f t="shared" ref="E209" si="41">C209-D209</f>
        <v>0</v>
      </c>
      <c r="F209" s="65" t="e">
        <f t="shared" si="27"/>
        <v>#DIV/0!</v>
      </c>
      <c r="G209" s="183"/>
      <c r="H209" s="183"/>
      <c r="I209" s="183" t="e">
        <f t="shared" si="26"/>
        <v>#DIV/0!</v>
      </c>
      <c r="J209" s="212"/>
      <c r="K209" s="212"/>
      <c r="L209" s="212"/>
      <c r="M209" s="212"/>
      <c r="N209" s="212"/>
      <c r="O209" s="212"/>
      <c r="P209" s="225"/>
      <c r="Q209" s="225"/>
      <c r="R209" s="225"/>
      <c r="S209" s="225"/>
      <c r="T209" s="225"/>
      <c r="U209" s="225"/>
      <c r="V209" s="225"/>
      <c r="W209" s="225"/>
      <c r="X209" s="225"/>
      <c r="Y209" s="225"/>
      <c r="Z209" s="225"/>
      <c r="AA209" s="225"/>
      <c r="AB209" s="225"/>
      <c r="AC209" s="225"/>
      <c r="AD209" s="225"/>
      <c r="AE209" s="225"/>
      <c r="AF209" s="225"/>
      <c r="AG209" s="225"/>
      <c r="AH209" s="225"/>
      <c r="AI209" s="225"/>
      <c r="AJ209" s="225"/>
      <c r="AK209" s="225"/>
      <c r="AL209" s="225"/>
      <c r="AM209" s="225"/>
      <c r="AN209" s="225"/>
      <c r="AO209" s="225"/>
      <c r="AP209" s="225"/>
      <c r="AQ209" s="225"/>
      <c r="AR209" s="225"/>
      <c r="AS209" s="226"/>
      <c r="AT209" s="226"/>
    </row>
    <row r="210" spans="1:46" s="361" customFormat="1" ht="20.25" customHeight="1" x14ac:dyDescent="0.25">
      <c r="A210" s="200" t="s">
        <v>34</v>
      </c>
      <c r="B210" s="321">
        <v>226</v>
      </c>
      <c r="C210" s="322">
        <f>C211</f>
        <v>0</v>
      </c>
      <c r="D210" s="322">
        <f>D211</f>
        <v>0</v>
      </c>
      <c r="E210" s="322">
        <f>E211</f>
        <v>0</v>
      </c>
      <c r="F210" s="86" t="e">
        <f t="shared" si="27"/>
        <v>#DIV/0!</v>
      </c>
      <c r="G210" s="322">
        <f>G211</f>
        <v>0</v>
      </c>
      <c r="H210" s="322">
        <f>H211</f>
        <v>0</v>
      </c>
      <c r="I210" s="322" t="e">
        <f t="shared" si="26"/>
        <v>#DIV/0!</v>
      </c>
      <c r="J210" s="323"/>
      <c r="K210" s="323"/>
      <c r="L210" s="323"/>
      <c r="M210" s="323"/>
      <c r="N210" s="323"/>
      <c r="O210" s="323"/>
      <c r="P210" s="323"/>
      <c r="Q210" s="323"/>
      <c r="R210" s="323"/>
      <c r="S210" s="323"/>
      <c r="T210" s="323"/>
      <c r="U210" s="323"/>
      <c r="V210" s="323"/>
      <c r="W210" s="323"/>
      <c r="X210" s="323"/>
      <c r="Y210" s="323"/>
      <c r="Z210" s="323"/>
      <c r="AA210" s="323"/>
      <c r="AB210" s="323"/>
      <c r="AC210" s="323"/>
      <c r="AD210" s="323"/>
      <c r="AE210" s="323"/>
      <c r="AF210" s="323"/>
      <c r="AG210" s="323"/>
      <c r="AH210" s="323"/>
      <c r="AI210" s="323"/>
      <c r="AJ210" s="323"/>
      <c r="AK210" s="323"/>
      <c r="AL210" s="323"/>
      <c r="AM210" s="323"/>
      <c r="AN210" s="323"/>
      <c r="AO210" s="323"/>
      <c r="AP210" s="323"/>
      <c r="AQ210" s="323"/>
      <c r="AR210" s="323"/>
      <c r="AS210" s="360"/>
      <c r="AT210" s="360"/>
    </row>
    <row r="211" spans="1:46" s="383" customFormat="1" ht="18.75" x14ac:dyDescent="0.3">
      <c r="A211" s="393" t="s">
        <v>185</v>
      </c>
      <c r="B211" s="250">
        <v>2260048</v>
      </c>
      <c r="C211" s="332"/>
      <c r="D211" s="234">
        <f>H211</f>
        <v>0</v>
      </c>
      <c r="E211" s="170">
        <f t="shared" ref="E211" si="42">C211-D211</f>
        <v>0</v>
      </c>
      <c r="F211" s="65" t="e">
        <f t="shared" si="27"/>
        <v>#DIV/0!</v>
      </c>
      <c r="G211" s="234"/>
      <c r="H211" s="234"/>
      <c r="I211" s="234" t="e">
        <f t="shared" si="26"/>
        <v>#DIV/0!</v>
      </c>
      <c r="J211" s="300"/>
      <c r="K211" s="300"/>
      <c r="L211" s="300"/>
      <c r="M211" s="300"/>
      <c r="N211" s="300"/>
      <c r="O211" s="300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  <c r="AA211" s="301"/>
      <c r="AB211" s="301"/>
      <c r="AC211" s="301"/>
      <c r="AD211" s="301"/>
      <c r="AE211" s="301"/>
      <c r="AF211" s="301"/>
      <c r="AG211" s="301"/>
      <c r="AH211" s="301"/>
      <c r="AI211" s="301"/>
      <c r="AJ211" s="301"/>
      <c r="AK211" s="301"/>
      <c r="AL211" s="301"/>
      <c r="AM211" s="301"/>
      <c r="AN211" s="301"/>
      <c r="AO211" s="301"/>
      <c r="AP211" s="301"/>
      <c r="AQ211" s="301"/>
      <c r="AR211" s="301"/>
      <c r="AS211" s="382"/>
      <c r="AT211" s="382"/>
    </row>
    <row r="212" spans="1:46" s="243" customFormat="1" ht="21" customHeight="1" x14ac:dyDescent="0.25">
      <c r="A212" s="221" t="s">
        <v>38</v>
      </c>
      <c r="B212" s="321">
        <v>310</v>
      </c>
      <c r="C212" s="322">
        <f>SUM(C213:C214)</f>
        <v>0</v>
      </c>
      <c r="D212" s="322">
        <f>SUM(D213:D214)</f>
        <v>0</v>
      </c>
      <c r="E212" s="322">
        <f>SUM(E213:E214)</f>
        <v>0</v>
      </c>
      <c r="F212" s="86" t="e">
        <f t="shared" si="27"/>
        <v>#DIV/0!</v>
      </c>
      <c r="G212" s="322">
        <f>SUM(G213:G214)</f>
        <v>0</v>
      </c>
      <c r="H212" s="322">
        <f>SUM(H213:H214)</f>
        <v>0</v>
      </c>
      <c r="I212" s="322" t="e">
        <f t="shared" si="26"/>
        <v>#DIV/0!</v>
      </c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242"/>
      <c r="AT212" s="242"/>
    </row>
    <row r="213" spans="1:46" s="399" customFormat="1" ht="18.75" x14ac:dyDescent="0.3">
      <c r="A213" s="311" t="s">
        <v>193</v>
      </c>
      <c r="B213" s="210">
        <v>3100026</v>
      </c>
      <c r="C213" s="332"/>
      <c r="D213" s="275">
        <f>H213</f>
        <v>0</v>
      </c>
      <c r="E213" s="170">
        <f t="shared" ref="E213:E216" si="43">C213-D213</f>
        <v>0</v>
      </c>
      <c r="F213" s="65" t="e">
        <f t="shared" si="27"/>
        <v>#DIV/0!</v>
      </c>
      <c r="G213" s="275"/>
      <c r="H213" s="275"/>
      <c r="I213" s="275" t="e">
        <f t="shared" si="26"/>
        <v>#DIV/0!</v>
      </c>
      <c r="J213" s="396"/>
      <c r="K213" s="396"/>
      <c r="L213" s="396"/>
      <c r="M213" s="396"/>
      <c r="N213" s="396"/>
      <c r="O213" s="396"/>
      <c r="P213" s="397"/>
      <c r="Q213" s="397"/>
      <c r="R213" s="397"/>
      <c r="S213" s="397"/>
      <c r="T213" s="397"/>
      <c r="U213" s="397"/>
      <c r="V213" s="397"/>
      <c r="W213" s="397"/>
      <c r="X213" s="397"/>
      <c r="Y213" s="397"/>
      <c r="Z213" s="397"/>
      <c r="AA213" s="397"/>
      <c r="AB213" s="397"/>
      <c r="AC213" s="397"/>
      <c r="AD213" s="397"/>
      <c r="AE213" s="397"/>
      <c r="AF213" s="397"/>
      <c r="AG213" s="397"/>
      <c r="AH213" s="397"/>
      <c r="AI213" s="397"/>
      <c r="AJ213" s="397"/>
      <c r="AK213" s="397"/>
      <c r="AL213" s="397"/>
      <c r="AM213" s="397"/>
      <c r="AN213" s="397"/>
      <c r="AO213" s="397"/>
      <c r="AP213" s="397"/>
      <c r="AQ213" s="397"/>
      <c r="AR213" s="397"/>
      <c r="AS213" s="398"/>
      <c r="AT213" s="398"/>
    </row>
    <row r="214" spans="1:46" s="387" customFormat="1" ht="18.75" x14ac:dyDescent="0.3">
      <c r="A214" s="246" t="s">
        <v>195</v>
      </c>
      <c r="B214" s="290">
        <v>3100121</v>
      </c>
      <c r="C214" s="334"/>
      <c r="D214" s="183">
        <f>H214</f>
        <v>0</v>
      </c>
      <c r="E214" s="170">
        <f t="shared" si="43"/>
        <v>0</v>
      </c>
      <c r="F214" s="65" t="e">
        <f t="shared" si="27"/>
        <v>#DIV/0!</v>
      </c>
      <c r="G214" s="183"/>
      <c r="H214" s="183"/>
      <c r="I214" s="183" t="e">
        <f t="shared" si="26"/>
        <v>#DIV/0!</v>
      </c>
      <c r="J214" s="212"/>
      <c r="K214" s="212"/>
      <c r="L214" s="212"/>
      <c r="M214" s="212"/>
      <c r="N214" s="212"/>
      <c r="O214" s="212"/>
      <c r="P214" s="225"/>
      <c r="Q214" s="225"/>
      <c r="R214" s="225"/>
      <c r="S214" s="225"/>
      <c r="T214" s="225"/>
      <c r="U214" s="225"/>
      <c r="V214" s="225"/>
      <c r="W214" s="225"/>
      <c r="X214" s="225"/>
      <c r="Y214" s="225"/>
      <c r="Z214" s="225"/>
      <c r="AA214" s="225"/>
      <c r="AB214" s="225"/>
      <c r="AC214" s="225"/>
      <c r="AD214" s="225"/>
      <c r="AE214" s="225"/>
      <c r="AF214" s="225"/>
      <c r="AG214" s="225"/>
      <c r="AH214" s="225"/>
      <c r="AI214" s="225"/>
      <c r="AJ214" s="225"/>
      <c r="AK214" s="225"/>
      <c r="AL214" s="225"/>
      <c r="AM214" s="225"/>
      <c r="AN214" s="225"/>
      <c r="AO214" s="225"/>
      <c r="AP214" s="225"/>
      <c r="AQ214" s="225"/>
      <c r="AR214" s="225"/>
      <c r="AS214" s="225"/>
      <c r="AT214" s="225"/>
    </row>
    <row r="215" spans="1:46" s="243" customFormat="1" ht="21.75" customHeight="1" x14ac:dyDescent="0.25">
      <c r="A215" s="221" t="s">
        <v>43</v>
      </c>
      <c r="B215" s="321">
        <v>346</v>
      </c>
      <c r="C215" s="322">
        <f>C216</f>
        <v>0</v>
      </c>
      <c r="D215" s="322">
        <f>D216</f>
        <v>0</v>
      </c>
      <c r="E215" s="322">
        <f>E216</f>
        <v>0</v>
      </c>
      <c r="F215" s="86" t="e">
        <f t="shared" si="27"/>
        <v>#DIV/0!</v>
      </c>
      <c r="G215" s="322">
        <f>G216</f>
        <v>0</v>
      </c>
      <c r="H215" s="322">
        <f>H216</f>
        <v>0</v>
      </c>
      <c r="I215" s="322" t="e">
        <f t="shared" si="26"/>
        <v>#DIV/0!</v>
      </c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  <c r="AA215" s="184"/>
      <c r="AB215" s="184"/>
      <c r="AC215" s="184"/>
      <c r="AD215" s="184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84"/>
      <c r="AS215" s="242"/>
      <c r="AT215" s="242"/>
    </row>
    <row r="216" spans="1:46" s="387" customFormat="1" ht="21.75" customHeight="1" x14ac:dyDescent="0.3">
      <c r="A216" s="331" t="s">
        <v>144</v>
      </c>
      <c r="B216" s="250">
        <v>3460030</v>
      </c>
      <c r="C216" s="334"/>
      <c r="D216" s="183">
        <f>H216</f>
        <v>0</v>
      </c>
      <c r="E216" s="170">
        <f t="shared" si="43"/>
        <v>0</v>
      </c>
      <c r="F216" s="65" t="e">
        <f t="shared" si="27"/>
        <v>#DIV/0!</v>
      </c>
      <c r="G216" s="183"/>
      <c r="H216" s="183"/>
      <c r="I216" s="183" t="e">
        <f t="shared" si="26"/>
        <v>#DIV/0!</v>
      </c>
      <c r="J216" s="212"/>
      <c r="K216" s="212"/>
      <c r="L216" s="212"/>
      <c r="M216" s="212"/>
      <c r="N216" s="212"/>
      <c r="O216" s="212"/>
      <c r="P216" s="225"/>
      <c r="Q216" s="225"/>
      <c r="R216" s="225"/>
      <c r="S216" s="225"/>
      <c r="T216" s="225"/>
      <c r="U216" s="225"/>
      <c r="V216" s="225"/>
      <c r="W216" s="225"/>
      <c r="X216" s="225"/>
      <c r="Y216" s="225"/>
      <c r="Z216" s="225"/>
      <c r="AA216" s="225"/>
      <c r="AB216" s="225"/>
      <c r="AC216" s="225"/>
      <c r="AD216" s="225"/>
      <c r="AE216" s="225"/>
      <c r="AF216" s="225"/>
      <c r="AG216" s="225"/>
      <c r="AH216" s="225"/>
      <c r="AI216" s="225"/>
      <c r="AJ216" s="225"/>
      <c r="AK216" s="225"/>
      <c r="AL216" s="225"/>
      <c r="AM216" s="225"/>
      <c r="AN216" s="225"/>
      <c r="AO216" s="225"/>
      <c r="AP216" s="225"/>
      <c r="AQ216" s="225"/>
      <c r="AR216" s="225"/>
      <c r="AS216" s="225"/>
      <c r="AT216" s="225"/>
    </row>
    <row r="217" spans="1:46" s="403" customFormat="1" ht="62.25" customHeight="1" x14ac:dyDescent="0.25">
      <c r="A217" s="372" t="s">
        <v>200</v>
      </c>
      <c r="B217" s="400" t="s">
        <v>201</v>
      </c>
      <c r="C217" s="401">
        <f t="shared" ref="C217:H217" si="44">C229+C238+C218</f>
        <v>0</v>
      </c>
      <c r="D217" s="401">
        <f t="shared" si="44"/>
        <v>0</v>
      </c>
      <c r="E217" s="401">
        <f t="shared" si="44"/>
        <v>0</v>
      </c>
      <c r="F217" s="126" t="e">
        <f t="shared" si="27"/>
        <v>#DIV/0!</v>
      </c>
      <c r="G217" s="401">
        <f t="shared" si="44"/>
        <v>0</v>
      </c>
      <c r="H217" s="401">
        <f t="shared" si="44"/>
        <v>0</v>
      </c>
      <c r="I217" s="401" t="e">
        <f t="shared" si="26"/>
        <v>#DIV/0!</v>
      </c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84"/>
      <c r="AS217" s="402"/>
      <c r="AT217" s="402"/>
    </row>
    <row r="218" spans="1:46" s="330" customFormat="1" ht="18.75" x14ac:dyDescent="0.25">
      <c r="A218" s="139" t="s">
        <v>202</v>
      </c>
      <c r="B218" s="404" t="s">
        <v>149</v>
      </c>
      <c r="C218" s="405">
        <f>C219+C225</f>
        <v>0</v>
      </c>
      <c r="D218" s="405">
        <f>D219+D225</f>
        <v>0</v>
      </c>
      <c r="E218" s="405">
        <f>E219+E225</f>
        <v>0</v>
      </c>
      <c r="F218" s="134" t="e">
        <f t="shared" si="27"/>
        <v>#DIV/0!</v>
      </c>
      <c r="G218" s="405">
        <f>G219+G225</f>
        <v>0</v>
      </c>
      <c r="H218" s="405">
        <f>H219+H225</f>
        <v>0</v>
      </c>
      <c r="I218" s="405" t="e">
        <f t="shared" si="26"/>
        <v>#DIV/0!</v>
      </c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84"/>
      <c r="AS218" s="329"/>
      <c r="AT218" s="329"/>
    </row>
    <row r="219" spans="1:46" s="243" customFormat="1" ht="18" customHeight="1" x14ac:dyDescent="0.25">
      <c r="A219" s="221" t="s">
        <v>32</v>
      </c>
      <c r="B219" s="321">
        <v>225</v>
      </c>
      <c r="C219" s="322">
        <f>SUM(C220:C224)</f>
        <v>0</v>
      </c>
      <c r="D219" s="322">
        <f>SUM(D220:D224)</f>
        <v>0</v>
      </c>
      <c r="E219" s="322">
        <f>SUM(E220:E224)</f>
        <v>0</v>
      </c>
      <c r="F219" s="322" t="e">
        <f>SUM(F220:F224)</f>
        <v>#DIV/0!</v>
      </c>
      <c r="G219" s="322">
        <f>SUM(G220:G224)</f>
        <v>0</v>
      </c>
      <c r="H219" s="322">
        <f>SUM(H221:H224)</f>
        <v>0</v>
      </c>
      <c r="I219" s="322" t="e">
        <f t="shared" ref="I219:I259" si="45">H219/G219*100</f>
        <v>#DIV/0!</v>
      </c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  <c r="AA219" s="184"/>
      <c r="AB219" s="184"/>
      <c r="AC219" s="184"/>
      <c r="AD219" s="184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84"/>
      <c r="AS219" s="242"/>
      <c r="AT219" s="242"/>
    </row>
    <row r="220" spans="1:46" s="359" customFormat="1" ht="20.25" customHeight="1" x14ac:dyDescent="0.3">
      <c r="A220" s="389" t="s">
        <v>203</v>
      </c>
      <c r="B220" s="290">
        <v>2250104</v>
      </c>
      <c r="C220" s="334"/>
      <c r="D220" s="334"/>
      <c r="E220" s="170">
        <f t="shared" ref="E220:E228" si="46">C220-D220</f>
        <v>0</v>
      </c>
      <c r="F220" s="65"/>
      <c r="G220" s="334"/>
      <c r="H220" s="334"/>
      <c r="I220" s="334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84"/>
      <c r="AS220" s="184"/>
      <c r="AT220" s="184"/>
    </row>
    <row r="221" spans="1:46" s="407" customFormat="1" ht="18.75" x14ac:dyDescent="0.3">
      <c r="A221" s="356" t="s">
        <v>204</v>
      </c>
      <c r="B221" s="290">
        <v>2250163</v>
      </c>
      <c r="C221" s="334"/>
      <c r="D221" s="183">
        <f>H221</f>
        <v>0</v>
      </c>
      <c r="E221" s="170">
        <f t="shared" si="46"/>
        <v>0</v>
      </c>
      <c r="F221" s="65" t="e">
        <f t="shared" si="27"/>
        <v>#DIV/0!</v>
      </c>
      <c r="G221" s="183"/>
      <c r="H221" s="183"/>
      <c r="I221" s="183" t="e">
        <f t="shared" si="45"/>
        <v>#DIV/0!</v>
      </c>
      <c r="J221" s="212"/>
      <c r="K221" s="212"/>
      <c r="L221" s="212"/>
      <c r="M221" s="212"/>
      <c r="N221" s="212"/>
      <c r="O221" s="212"/>
      <c r="P221" s="225"/>
      <c r="Q221" s="225"/>
      <c r="R221" s="225"/>
      <c r="S221" s="225"/>
      <c r="T221" s="225"/>
      <c r="U221" s="225"/>
      <c r="V221" s="225"/>
      <c r="W221" s="225"/>
      <c r="X221" s="225"/>
      <c r="Y221" s="225"/>
      <c r="Z221" s="225"/>
      <c r="AA221" s="225"/>
      <c r="AB221" s="225"/>
      <c r="AC221" s="225"/>
      <c r="AD221" s="225"/>
      <c r="AE221" s="225"/>
      <c r="AF221" s="225"/>
      <c r="AG221" s="225"/>
      <c r="AH221" s="225"/>
      <c r="AI221" s="225"/>
      <c r="AJ221" s="225"/>
      <c r="AK221" s="225"/>
      <c r="AL221" s="225"/>
      <c r="AM221" s="225"/>
      <c r="AN221" s="225"/>
      <c r="AO221" s="225"/>
      <c r="AP221" s="225"/>
      <c r="AQ221" s="225"/>
      <c r="AR221" s="225"/>
      <c r="AS221" s="406"/>
      <c r="AT221" s="406"/>
    </row>
    <row r="222" spans="1:46" s="387" customFormat="1" ht="18.75" x14ac:dyDescent="0.3">
      <c r="A222" s="246" t="s">
        <v>205</v>
      </c>
      <c r="B222" s="290">
        <v>2250207</v>
      </c>
      <c r="C222" s="334"/>
      <c r="D222" s="183">
        <f>H222</f>
        <v>0</v>
      </c>
      <c r="E222" s="170">
        <f t="shared" si="46"/>
        <v>0</v>
      </c>
      <c r="F222" s="65" t="e">
        <f t="shared" si="27"/>
        <v>#DIV/0!</v>
      </c>
      <c r="G222" s="183"/>
      <c r="H222" s="183"/>
      <c r="I222" s="183" t="e">
        <f t="shared" si="45"/>
        <v>#DIV/0!</v>
      </c>
      <c r="J222" s="212"/>
      <c r="K222" s="212"/>
      <c r="L222" s="212"/>
      <c r="M222" s="212"/>
      <c r="N222" s="212"/>
      <c r="O222" s="212"/>
      <c r="P222" s="225"/>
      <c r="Q222" s="225"/>
      <c r="R222" s="225"/>
      <c r="S222" s="225"/>
      <c r="T222" s="225"/>
      <c r="U222" s="225"/>
      <c r="V222" s="225"/>
      <c r="W222" s="225"/>
      <c r="X222" s="225"/>
      <c r="Y222" s="225"/>
      <c r="Z222" s="225"/>
      <c r="AA222" s="225"/>
      <c r="AB222" s="225"/>
      <c r="AC222" s="225"/>
      <c r="AD222" s="225"/>
      <c r="AE222" s="225"/>
      <c r="AF222" s="225"/>
      <c r="AG222" s="225"/>
      <c r="AH222" s="225"/>
      <c r="AI222" s="225"/>
      <c r="AJ222" s="225"/>
      <c r="AK222" s="225"/>
      <c r="AL222" s="225"/>
      <c r="AM222" s="225"/>
      <c r="AN222" s="225"/>
      <c r="AO222" s="225"/>
      <c r="AP222" s="225"/>
      <c r="AQ222" s="225"/>
      <c r="AR222" s="225"/>
      <c r="AS222" s="225"/>
      <c r="AT222" s="225"/>
    </row>
    <row r="223" spans="1:46" s="387" customFormat="1" ht="18.75" x14ac:dyDescent="0.3">
      <c r="A223" s="246" t="s">
        <v>206</v>
      </c>
      <c r="B223" s="290">
        <v>2250208</v>
      </c>
      <c r="C223" s="334"/>
      <c r="D223" s="183">
        <f>H223</f>
        <v>0</v>
      </c>
      <c r="E223" s="170">
        <f t="shared" si="46"/>
        <v>0</v>
      </c>
      <c r="F223" s="65" t="e">
        <f t="shared" ref="F223:F257" si="47">D223/C223*100</f>
        <v>#DIV/0!</v>
      </c>
      <c r="G223" s="183"/>
      <c r="H223" s="183"/>
      <c r="I223" s="183" t="e">
        <f t="shared" si="45"/>
        <v>#DIV/0!</v>
      </c>
      <c r="J223" s="212"/>
      <c r="K223" s="212"/>
      <c r="L223" s="212"/>
      <c r="M223" s="212"/>
      <c r="N223" s="212"/>
      <c r="O223" s="212"/>
      <c r="P223" s="225"/>
      <c r="Q223" s="225"/>
      <c r="R223" s="225"/>
      <c r="S223" s="225"/>
      <c r="T223" s="225"/>
      <c r="U223" s="225"/>
      <c r="V223" s="225"/>
      <c r="W223" s="225"/>
      <c r="X223" s="225"/>
      <c r="Y223" s="225"/>
      <c r="Z223" s="225"/>
      <c r="AA223" s="225"/>
      <c r="AB223" s="225"/>
      <c r="AC223" s="225"/>
      <c r="AD223" s="225"/>
      <c r="AE223" s="225"/>
      <c r="AF223" s="225"/>
      <c r="AG223" s="225"/>
      <c r="AH223" s="225"/>
      <c r="AI223" s="225"/>
      <c r="AJ223" s="225"/>
      <c r="AK223" s="225"/>
      <c r="AL223" s="225"/>
      <c r="AM223" s="225"/>
      <c r="AN223" s="225"/>
      <c r="AO223" s="225"/>
      <c r="AP223" s="225"/>
      <c r="AQ223" s="225"/>
      <c r="AR223" s="225"/>
      <c r="AS223" s="225"/>
      <c r="AT223" s="225"/>
    </row>
    <row r="224" spans="1:46" s="387" customFormat="1" ht="18.75" x14ac:dyDescent="0.3">
      <c r="A224" s="246" t="s">
        <v>207</v>
      </c>
      <c r="B224" s="290">
        <v>2250440</v>
      </c>
      <c r="C224" s="334"/>
      <c r="D224" s="183">
        <f>H224</f>
        <v>0</v>
      </c>
      <c r="E224" s="170">
        <f t="shared" si="46"/>
        <v>0</v>
      </c>
      <c r="F224" s="65" t="e">
        <f t="shared" si="47"/>
        <v>#DIV/0!</v>
      </c>
      <c r="G224" s="183"/>
      <c r="H224" s="183"/>
      <c r="I224" s="183" t="e">
        <f t="shared" si="45"/>
        <v>#DIV/0!</v>
      </c>
      <c r="J224" s="212"/>
      <c r="K224" s="212"/>
      <c r="L224" s="212"/>
      <c r="M224" s="212"/>
      <c r="N224" s="212"/>
      <c r="O224" s="212"/>
      <c r="P224" s="225"/>
      <c r="Q224" s="225"/>
      <c r="R224" s="225"/>
      <c r="S224" s="225"/>
      <c r="T224" s="225"/>
      <c r="U224" s="225"/>
      <c r="V224" s="225"/>
      <c r="W224" s="225"/>
      <c r="X224" s="225"/>
      <c r="Y224" s="225"/>
      <c r="Z224" s="225"/>
      <c r="AA224" s="225"/>
      <c r="AB224" s="225"/>
      <c r="AC224" s="225"/>
      <c r="AD224" s="225"/>
      <c r="AE224" s="225"/>
      <c r="AF224" s="225"/>
      <c r="AG224" s="225"/>
      <c r="AH224" s="225"/>
      <c r="AI224" s="225"/>
      <c r="AJ224" s="225"/>
      <c r="AK224" s="225"/>
      <c r="AL224" s="225"/>
      <c r="AM224" s="225"/>
      <c r="AN224" s="225"/>
      <c r="AO224" s="225"/>
      <c r="AP224" s="225"/>
      <c r="AQ224" s="225"/>
      <c r="AR224" s="225"/>
      <c r="AS224" s="225"/>
      <c r="AT224" s="225"/>
    </row>
    <row r="225" spans="1:46" s="243" customFormat="1" ht="21" customHeight="1" x14ac:dyDescent="0.25">
      <c r="A225" s="200" t="s">
        <v>34</v>
      </c>
      <c r="B225" s="321">
        <v>226</v>
      </c>
      <c r="C225" s="322">
        <f>SUM(C226:C228)</f>
        <v>0</v>
      </c>
      <c r="D225" s="408">
        <f>SUM(D226:D228)</f>
        <v>0</v>
      </c>
      <c r="E225" s="408">
        <f>SUM(E226:E228)</f>
        <v>0</v>
      </c>
      <c r="F225" s="86" t="e">
        <f t="shared" si="47"/>
        <v>#DIV/0!</v>
      </c>
      <c r="G225" s="322">
        <f>SUM(G226:G228)</f>
        <v>0</v>
      </c>
      <c r="H225" s="322">
        <f>SUM(H226:H228)</f>
        <v>0</v>
      </c>
      <c r="I225" s="322" t="e">
        <f>H225/G225*100</f>
        <v>#DIV/0!</v>
      </c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84"/>
      <c r="AS225" s="242"/>
      <c r="AT225" s="242"/>
    </row>
    <row r="226" spans="1:46" s="227" customFormat="1" ht="47.25" x14ac:dyDescent="0.3">
      <c r="A226" s="331" t="s">
        <v>208</v>
      </c>
      <c r="B226" s="250" t="s">
        <v>209</v>
      </c>
      <c r="C226" s="332"/>
      <c r="D226" s="183">
        <f>H226</f>
        <v>0</v>
      </c>
      <c r="E226" s="170">
        <f t="shared" si="46"/>
        <v>0</v>
      </c>
      <c r="F226" s="65" t="e">
        <f t="shared" si="47"/>
        <v>#DIV/0!</v>
      </c>
      <c r="G226" s="183"/>
      <c r="H226" s="183"/>
      <c r="I226" s="183" t="e">
        <f t="shared" si="45"/>
        <v>#DIV/0!</v>
      </c>
      <c r="J226" s="212"/>
      <c r="K226" s="212"/>
      <c r="L226" s="212"/>
      <c r="M226" s="212"/>
      <c r="N226" s="212"/>
      <c r="O226" s="212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AC226" s="225"/>
      <c r="AD226" s="225"/>
      <c r="AE226" s="225"/>
      <c r="AF226" s="225"/>
      <c r="AG226" s="225"/>
      <c r="AH226" s="225"/>
      <c r="AI226" s="225"/>
      <c r="AJ226" s="225"/>
      <c r="AK226" s="225"/>
      <c r="AL226" s="225"/>
      <c r="AM226" s="225"/>
      <c r="AN226" s="225"/>
      <c r="AO226" s="225"/>
      <c r="AP226" s="225"/>
      <c r="AQ226" s="225"/>
      <c r="AR226" s="225"/>
      <c r="AS226" s="226"/>
      <c r="AT226" s="226"/>
    </row>
    <row r="227" spans="1:46" s="227" customFormat="1" ht="31.5" x14ac:dyDescent="0.3">
      <c r="A227" s="331" t="s">
        <v>210</v>
      </c>
      <c r="B227" s="250" t="s">
        <v>211</v>
      </c>
      <c r="C227" s="332"/>
      <c r="D227" s="183">
        <f>H227</f>
        <v>0</v>
      </c>
      <c r="E227" s="170">
        <f t="shared" si="46"/>
        <v>0</v>
      </c>
      <c r="F227" s="65" t="e">
        <f t="shared" si="47"/>
        <v>#DIV/0!</v>
      </c>
      <c r="G227" s="183"/>
      <c r="H227" s="183"/>
      <c r="I227" s="183" t="e">
        <f t="shared" si="45"/>
        <v>#DIV/0!</v>
      </c>
      <c r="J227" s="212"/>
      <c r="K227" s="212"/>
      <c r="L227" s="212"/>
      <c r="M227" s="212"/>
      <c r="N227" s="212"/>
      <c r="O227" s="212"/>
      <c r="P227" s="225"/>
      <c r="Q227" s="225"/>
      <c r="R227" s="225"/>
      <c r="S227" s="225"/>
      <c r="T227" s="225"/>
      <c r="U227" s="225"/>
      <c r="V227" s="225"/>
      <c r="W227" s="225"/>
      <c r="X227" s="225"/>
      <c r="Y227" s="225"/>
      <c r="Z227" s="225"/>
      <c r="AA227" s="225"/>
      <c r="AB227" s="225"/>
      <c r="AC227" s="225"/>
      <c r="AD227" s="225"/>
      <c r="AE227" s="225"/>
      <c r="AF227" s="225"/>
      <c r="AG227" s="225"/>
      <c r="AH227" s="225"/>
      <c r="AI227" s="225"/>
      <c r="AJ227" s="225"/>
      <c r="AK227" s="225"/>
      <c r="AL227" s="225"/>
      <c r="AM227" s="225"/>
      <c r="AN227" s="225"/>
      <c r="AO227" s="225"/>
      <c r="AP227" s="225"/>
      <c r="AQ227" s="225"/>
      <c r="AR227" s="225"/>
      <c r="AS227" s="226"/>
      <c r="AT227" s="226"/>
    </row>
    <row r="228" spans="1:46" s="227" customFormat="1" ht="18.75" x14ac:dyDescent="0.3">
      <c r="A228" s="331" t="s">
        <v>63</v>
      </c>
      <c r="B228" s="250">
        <v>2260382</v>
      </c>
      <c r="C228" s="332"/>
      <c r="D228" s="183">
        <f>H228</f>
        <v>0</v>
      </c>
      <c r="E228" s="170">
        <f t="shared" si="46"/>
        <v>0</v>
      </c>
      <c r="F228" s="65" t="e">
        <f>D228/C228*100</f>
        <v>#DIV/0!</v>
      </c>
      <c r="G228" s="183"/>
      <c r="H228" s="183"/>
      <c r="I228" s="183" t="e">
        <f t="shared" si="45"/>
        <v>#DIV/0!</v>
      </c>
      <c r="J228" s="212"/>
      <c r="K228" s="212"/>
      <c r="L228" s="212"/>
      <c r="M228" s="212"/>
      <c r="N228" s="212"/>
      <c r="O228" s="212"/>
      <c r="P228" s="225"/>
      <c r="Q228" s="225"/>
      <c r="R228" s="225"/>
      <c r="S228" s="225"/>
      <c r="T228" s="225"/>
      <c r="U228" s="225"/>
      <c r="V228" s="225"/>
      <c r="W228" s="225"/>
      <c r="X228" s="225"/>
      <c r="Y228" s="225"/>
      <c r="Z228" s="225"/>
      <c r="AA228" s="225"/>
      <c r="AB228" s="225"/>
      <c r="AC228" s="225"/>
      <c r="AD228" s="225"/>
      <c r="AE228" s="225"/>
      <c r="AF228" s="225"/>
      <c r="AG228" s="225"/>
      <c r="AH228" s="225"/>
      <c r="AI228" s="225"/>
      <c r="AJ228" s="225"/>
      <c r="AK228" s="225"/>
      <c r="AL228" s="225"/>
      <c r="AM228" s="225"/>
      <c r="AN228" s="225"/>
      <c r="AO228" s="225"/>
      <c r="AP228" s="225"/>
      <c r="AQ228" s="225"/>
      <c r="AR228" s="225"/>
      <c r="AS228" s="226"/>
      <c r="AT228" s="226"/>
    </row>
    <row r="229" spans="1:46" s="330" customFormat="1" ht="18.75" x14ac:dyDescent="0.25">
      <c r="A229" s="139" t="s">
        <v>62</v>
      </c>
      <c r="B229" s="404" t="s">
        <v>160</v>
      </c>
      <c r="C229" s="405">
        <f>C230+C234+C236</f>
        <v>0</v>
      </c>
      <c r="D229" s="405">
        <f>D230+D234+D236</f>
        <v>0</v>
      </c>
      <c r="E229" s="405">
        <f>E230+E234+E236</f>
        <v>0</v>
      </c>
      <c r="F229" s="134" t="e">
        <f t="shared" si="47"/>
        <v>#DIV/0!</v>
      </c>
      <c r="G229" s="405">
        <f>G230+G234+G236</f>
        <v>0</v>
      </c>
      <c r="H229" s="405">
        <f>H230+H234+H236</f>
        <v>0</v>
      </c>
      <c r="I229" s="405" t="e">
        <f t="shared" si="45"/>
        <v>#DIV/0!</v>
      </c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329"/>
      <c r="AT229" s="329"/>
    </row>
    <row r="230" spans="1:46" s="243" customFormat="1" ht="21" customHeight="1" x14ac:dyDescent="0.25">
      <c r="A230" s="200" t="s">
        <v>34</v>
      </c>
      <c r="B230" s="321">
        <v>226</v>
      </c>
      <c r="C230" s="322">
        <f>SUM(C231:C233)</f>
        <v>0</v>
      </c>
      <c r="D230" s="322">
        <f>SUM(D231:D233)</f>
        <v>0</v>
      </c>
      <c r="E230" s="322">
        <f>SUM(E231:E233)</f>
        <v>0</v>
      </c>
      <c r="F230" s="86" t="e">
        <f t="shared" si="47"/>
        <v>#DIV/0!</v>
      </c>
      <c r="G230" s="322">
        <f>SUM(G231:G233)</f>
        <v>0</v>
      </c>
      <c r="H230" s="322">
        <f>SUM(H231:H233)</f>
        <v>0</v>
      </c>
      <c r="I230" s="322" t="e">
        <f t="shared" si="45"/>
        <v>#DIV/0!</v>
      </c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242"/>
      <c r="AT230" s="242"/>
    </row>
    <row r="231" spans="1:46" s="387" customFormat="1" ht="52.5" customHeight="1" x14ac:dyDescent="0.3">
      <c r="A231" s="409" t="s">
        <v>212</v>
      </c>
      <c r="B231" s="250">
        <v>2260019</v>
      </c>
      <c r="C231" s="334"/>
      <c r="D231" s="183">
        <f>H231</f>
        <v>0</v>
      </c>
      <c r="E231" s="170">
        <f t="shared" ref="E231:E237" si="48">C231-D231</f>
        <v>0</v>
      </c>
      <c r="F231" s="65" t="e">
        <f t="shared" si="47"/>
        <v>#DIV/0!</v>
      </c>
      <c r="G231" s="183"/>
      <c r="H231" s="183"/>
      <c r="I231" s="183" t="e">
        <f t="shared" si="45"/>
        <v>#DIV/0!</v>
      </c>
      <c r="J231" s="212"/>
      <c r="K231" s="212"/>
      <c r="L231" s="212"/>
      <c r="M231" s="212"/>
      <c r="N231" s="212"/>
      <c r="O231" s="212"/>
      <c r="P231" s="225"/>
      <c r="Q231" s="225"/>
      <c r="R231" s="225"/>
      <c r="S231" s="225"/>
      <c r="T231" s="225"/>
      <c r="U231" s="225"/>
      <c r="V231" s="225"/>
      <c r="W231" s="225"/>
      <c r="X231" s="225"/>
      <c r="Y231" s="225"/>
      <c r="Z231" s="225"/>
      <c r="AA231" s="225"/>
      <c r="AB231" s="225"/>
      <c r="AC231" s="225"/>
      <c r="AD231" s="225"/>
      <c r="AE231" s="225"/>
      <c r="AF231" s="225"/>
      <c r="AG231" s="225"/>
      <c r="AH231" s="225"/>
      <c r="AI231" s="225"/>
      <c r="AJ231" s="225"/>
      <c r="AK231" s="225"/>
      <c r="AL231" s="225"/>
      <c r="AM231" s="225"/>
      <c r="AN231" s="225"/>
      <c r="AO231" s="225"/>
      <c r="AP231" s="225"/>
      <c r="AQ231" s="225"/>
      <c r="AR231" s="225"/>
      <c r="AS231" s="225"/>
      <c r="AT231" s="225"/>
    </row>
    <row r="232" spans="1:46" s="387" customFormat="1" ht="63" customHeight="1" x14ac:dyDescent="0.3">
      <c r="A232" s="409" t="s">
        <v>208</v>
      </c>
      <c r="B232" s="250">
        <v>2260050</v>
      </c>
      <c r="C232" s="334"/>
      <c r="D232" s="183">
        <f>H232</f>
        <v>0</v>
      </c>
      <c r="E232" s="170">
        <f t="shared" si="48"/>
        <v>0</v>
      </c>
      <c r="F232" s="65" t="e">
        <f t="shared" si="47"/>
        <v>#DIV/0!</v>
      </c>
      <c r="G232" s="183"/>
      <c r="H232" s="183"/>
      <c r="I232" s="183" t="e">
        <f t="shared" si="45"/>
        <v>#DIV/0!</v>
      </c>
      <c r="J232" s="212"/>
      <c r="K232" s="212"/>
      <c r="L232" s="212"/>
      <c r="M232" s="212"/>
      <c r="N232" s="212"/>
      <c r="O232" s="212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5"/>
      <c r="AH232" s="225"/>
      <c r="AI232" s="225"/>
      <c r="AJ232" s="225"/>
      <c r="AK232" s="225"/>
      <c r="AL232" s="225"/>
      <c r="AM232" s="225"/>
      <c r="AN232" s="225"/>
      <c r="AO232" s="225"/>
      <c r="AP232" s="225"/>
      <c r="AQ232" s="225"/>
      <c r="AR232" s="225"/>
      <c r="AS232" s="225"/>
      <c r="AT232" s="225"/>
    </row>
    <row r="233" spans="1:46" s="387" customFormat="1" ht="24.75" customHeight="1" x14ac:dyDescent="0.3">
      <c r="A233" s="331" t="s">
        <v>63</v>
      </c>
      <c r="B233" s="250">
        <v>2260382</v>
      </c>
      <c r="C233" s="334"/>
      <c r="D233" s="183">
        <f>H233</f>
        <v>0</v>
      </c>
      <c r="E233" s="170">
        <f t="shared" si="48"/>
        <v>0</v>
      </c>
      <c r="F233" s="65" t="e">
        <f t="shared" si="47"/>
        <v>#DIV/0!</v>
      </c>
      <c r="G233" s="183"/>
      <c r="H233" s="183"/>
      <c r="I233" s="183" t="e">
        <f t="shared" si="45"/>
        <v>#DIV/0!</v>
      </c>
      <c r="J233" s="212"/>
      <c r="K233" s="212"/>
      <c r="L233" s="212"/>
      <c r="M233" s="212"/>
      <c r="N233" s="212"/>
      <c r="O233" s="212"/>
      <c r="P233" s="225"/>
      <c r="Q233" s="225"/>
      <c r="R233" s="225"/>
      <c r="S233" s="225"/>
      <c r="T233" s="225"/>
      <c r="U233" s="225"/>
      <c r="V233" s="225"/>
      <c r="W233" s="225"/>
      <c r="X233" s="225"/>
      <c r="Y233" s="225"/>
      <c r="Z233" s="225"/>
      <c r="AA233" s="225"/>
      <c r="AB233" s="225"/>
      <c r="AC233" s="225"/>
      <c r="AD233" s="225"/>
      <c r="AE233" s="225"/>
      <c r="AF233" s="225"/>
      <c r="AG233" s="225"/>
      <c r="AH233" s="225"/>
      <c r="AI233" s="225"/>
      <c r="AJ233" s="225"/>
      <c r="AK233" s="225"/>
      <c r="AL233" s="225"/>
      <c r="AM233" s="225"/>
      <c r="AN233" s="225"/>
      <c r="AO233" s="225"/>
      <c r="AP233" s="225"/>
      <c r="AQ233" s="225"/>
      <c r="AR233" s="225"/>
      <c r="AS233" s="225"/>
      <c r="AT233" s="225"/>
    </row>
    <row r="234" spans="1:46" s="243" customFormat="1" ht="23.25" customHeight="1" x14ac:dyDescent="0.25">
      <c r="A234" s="221" t="s">
        <v>38</v>
      </c>
      <c r="B234" s="321">
        <v>310</v>
      </c>
      <c r="C234" s="322">
        <f>C235</f>
        <v>0</v>
      </c>
      <c r="D234" s="322">
        <f>D235</f>
        <v>0</v>
      </c>
      <c r="E234" s="322">
        <f>E235</f>
        <v>0</v>
      </c>
      <c r="F234" s="86" t="e">
        <f t="shared" si="47"/>
        <v>#DIV/0!</v>
      </c>
      <c r="G234" s="322">
        <f>G235</f>
        <v>0</v>
      </c>
      <c r="H234" s="322">
        <f>H235</f>
        <v>0</v>
      </c>
      <c r="I234" s="322" t="e">
        <f t="shared" si="45"/>
        <v>#DIV/0!</v>
      </c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242"/>
      <c r="AT234" s="242"/>
    </row>
    <row r="235" spans="1:46" s="387" customFormat="1" ht="18.75" x14ac:dyDescent="0.3">
      <c r="A235" s="246" t="s">
        <v>213</v>
      </c>
      <c r="B235" s="250">
        <v>3100267</v>
      </c>
      <c r="C235" s="334"/>
      <c r="D235" s="183">
        <f>H235</f>
        <v>0</v>
      </c>
      <c r="E235" s="170">
        <f t="shared" si="48"/>
        <v>0</v>
      </c>
      <c r="F235" s="65" t="e">
        <f t="shared" si="47"/>
        <v>#DIV/0!</v>
      </c>
      <c r="G235" s="183"/>
      <c r="H235" s="183"/>
      <c r="I235" s="183" t="e">
        <f t="shared" si="45"/>
        <v>#DIV/0!</v>
      </c>
      <c r="J235" s="212"/>
      <c r="K235" s="212"/>
      <c r="L235" s="212"/>
      <c r="M235" s="212"/>
      <c r="N235" s="212"/>
      <c r="O235" s="212"/>
      <c r="P235" s="225"/>
      <c r="Q235" s="225"/>
      <c r="R235" s="225"/>
      <c r="S235" s="225"/>
      <c r="T235" s="225"/>
      <c r="U235" s="225"/>
      <c r="V235" s="225"/>
      <c r="W235" s="225"/>
      <c r="X235" s="225"/>
      <c r="Y235" s="225"/>
      <c r="Z235" s="225"/>
      <c r="AA235" s="225"/>
      <c r="AB235" s="225"/>
      <c r="AC235" s="225"/>
      <c r="AD235" s="225"/>
      <c r="AE235" s="225"/>
      <c r="AF235" s="225"/>
      <c r="AG235" s="225"/>
      <c r="AH235" s="225"/>
      <c r="AI235" s="225"/>
      <c r="AJ235" s="225"/>
      <c r="AK235" s="225"/>
      <c r="AL235" s="225"/>
      <c r="AM235" s="225"/>
      <c r="AN235" s="225"/>
      <c r="AO235" s="225"/>
      <c r="AP235" s="225"/>
      <c r="AQ235" s="225"/>
      <c r="AR235" s="225"/>
      <c r="AS235" s="225"/>
      <c r="AT235" s="225"/>
    </row>
    <row r="236" spans="1:46" s="243" customFormat="1" ht="21.75" customHeight="1" x14ac:dyDescent="0.25">
      <c r="A236" s="221" t="s">
        <v>43</v>
      </c>
      <c r="B236" s="321">
        <v>346</v>
      </c>
      <c r="C236" s="322">
        <f>C237</f>
        <v>0</v>
      </c>
      <c r="D236" s="322">
        <f>D237</f>
        <v>0</v>
      </c>
      <c r="E236" s="322">
        <f>E237</f>
        <v>0</v>
      </c>
      <c r="F236" s="86" t="e">
        <f t="shared" si="47"/>
        <v>#DIV/0!</v>
      </c>
      <c r="G236" s="322">
        <f>G237</f>
        <v>0</v>
      </c>
      <c r="H236" s="322">
        <f>H237</f>
        <v>0</v>
      </c>
      <c r="I236" s="322" t="e">
        <f t="shared" si="45"/>
        <v>#DIV/0!</v>
      </c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4"/>
      <c r="W236" s="184"/>
      <c r="X236" s="184"/>
      <c r="Y236" s="184"/>
      <c r="Z236" s="184"/>
      <c r="AA236" s="184"/>
      <c r="AB236" s="184"/>
      <c r="AC236" s="184"/>
      <c r="AD236" s="184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84"/>
      <c r="AS236" s="242"/>
      <c r="AT236" s="242"/>
    </row>
    <row r="237" spans="1:46" s="387" customFormat="1" ht="39.75" customHeight="1" x14ac:dyDescent="0.3">
      <c r="A237" s="331" t="s">
        <v>144</v>
      </c>
      <c r="B237" s="250">
        <v>3460030</v>
      </c>
      <c r="C237" s="334"/>
      <c r="D237" s="183">
        <f>H237</f>
        <v>0</v>
      </c>
      <c r="E237" s="170">
        <f t="shared" si="48"/>
        <v>0</v>
      </c>
      <c r="F237" s="65" t="e">
        <f t="shared" si="47"/>
        <v>#DIV/0!</v>
      </c>
      <c r="G237" s="183"/>
      <c r="H237" s="183"/>
      <c r="I237" s="183" t="e">
        <f t="shared" si="45"/>
        <v>#DIV/0!</v>
      </c>
      <c r="J237" s="212"/>
      <c r="K237" s="212"/>
      <c r="L237" s="212"/>
      <c r="M237" s="212"/>
      <c r="N237" s="212"/>
      <c r="O237" s="212"/>
      <c r="P237" s="225"/>
      <c r="Q237" s="225"/>
      <c r="R237" s="225"/>
      <c r="S237" s="225"/>
      <c r="T237" s="225"/>
      <c r="U237" s="225"/>
      <c r="V237" s="225"/>
      <c r="W237" s="225"/>
      <c r="X237" s="225"/>
      <c r="Y237" s="225"/>
      <c r="Z237" s="225"/>
      <c r="AA237" s="225"/>
      <c r="AB237" s="225"/>
      <c r="AC237" s="225"/>
      <c r="AD237" s="225"/>
      <c r="AE237" s="225"/>
      <c r="AF237" s="225"/>
      <c r="AG237" s="225"/>
      <c r="AH237" s="225"/>
      <c r="AI237" s="225"/>
      <c r="AJ237" s="225"/>
      <c r="AK237" s="225"/>
      <c r="AL237" s="225"/>
      <c r="AM237" s="225"/>
      <c r="AN237" s="225"/>
      <c r="AO237" s="225"/>
      <c r="AP237" s="225"/>
      <c r="AQ237" s="225"/>
      <c r="AR237" s="225"/>
      <c r="AS237" s="225"/>
      <c r="AT237" s="225"/>
    </row>
    <row r="238" spans="1:46" s="330" customFormat="1" ht="18.75" x14ac:dyDescent="0.25">
      <c r="A238" s="139" t="s">
        <v>66</v>
      </c>
      <c r="B238" s="404" t="s">
        <v>171</v>
      </c>
      <c r="C238" s="405">
        <f>C239+C243+C245</f>
        <v>0</v>
      </c>
      <c r="D238" s="405">
        <f>D239+D243+D245</f>
        <v>0</v>
      </c>
      <c r="E238" s="405">
        <f>E239+E243+E245</f>
        <v>0</v>
      </c>
      <c r="F238" s="134" t="e">
        <f t="shared" si="47"/>
        <v>#DIV/0!</v>
      </c>
      <c r="G238" s="405">
        <f>G239+G243+G245</f>
        <v>0</v>
      </c>
      <c r="H238" s="405">
        <f>H239+H243+H245</f>
        <v>0</v>
      </c>
      <c r="I238" s="405" t="e">
        <f t="shared" si="45"/>
        <v>#DIV/0!</v>
      </c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/>
      <c r="AB238" s="184"/>
      <c r="AC238" s="184"/>
      <c r="AD238" s="184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84"/>
      <c r="AS238" s="329"/>
      <c r="AT238" s="329"/>
    </row>
    <row r="239" spans="1:46" s="243" customFormat="1" ht="32.25" customHeight="1" x14ac:dyDescent="0.25">
      <c r="A239" s="200" t="s">
        <v>34</v>
      </c>
      <c r="B239" s="321">
        <v>226</v>
      </c>
      <c r="C239" s="322">
        <f>SUM(C240:C242)</f>
        <v>0</v>
      </c>
      <c r="D239" s="322">
        <f>SUM(D240:D242)</f>
        <v>0</v>
      </c>
      <c r="E239" s="322">
        <f>SUM(E240:E242)</f>
        <v>0</v>
      </c>
      <c r="F239" s="86" t="e">
        <f t="shared" si="47"/>
        <v>#DIV/0!</v>
      </c>
      <c r="G239" s="322">
        <f>SUM(G240:G242)</f>
        <v>0</v>
      </c>
      <c r="H239" s="322">
        <f>SUM(H240:H242)</f>
        <v>0</v>
      </c>
      <c r="I239" s="322" t="e">
        <f>H239/G239*100</f>
        <v>#DIV/0!</v>
      </c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184"/>
      <c r="AB239" s="184"/>
      <c r="AC239" s="184"/>
      <c r="AD239" s="184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84"/>
      <c r="AS239" s="242"/>
      <c r="AT239" s="242"/>
    </row>
    <row r="240" spans="1:46" s="387" customFormat="1" ht="48" customHeight="1" x14ac:dyDescent="0.3">
      <c r="A240" s="409" t="s">
        <v>212</v>
      </c>
      <c r="B240" s="250">
        <v>2260019</v>
      </c>
      <c r="C240" s="334"/>
      <c r="D240" s="183">
        <f>H240</f>
        <v>0</v>
      </c>
      <c r="E240" s="170">
        <f t="shared" ref="E240:E242" si="49">C240-D240</f>
        <v>0</v>
      </c>
      <c r="F240" s="65" t="e">
        <f t="shared" si="47"/>
        <v>#DIV/0!</v>
      </c>
      <c r="G240" s="183"/>
      <c r="H240" s="183"/>
      <c r="I240" s="183" t="e">
        <f t="shared" si="45"/>
        <v>#DIV/0!</v>
      </c>
      <c r="J240" s="212"/>
      <c r="K240" s="212"/>
      <c r="L240" s="212"/>
      <c r="M240" s="212"/>
      <c r="N240" s="212"/>
      <c r="O240" s="212"/>
      <c r="P240" s="225"/>
      <c r="Q240" s="225"/>
      <c r="R240" s="225"/>
      <c r="S240" s="225"/>
      <c r="T240" s="225"/>
      <c r="U240" s="225"/>
      <c r="V240" s="225"/>
      <c r="W240" s="225"/>
      <c r="X240" s="225"/>
      <c r="Y240" s="225"/>
      <c r="Z240" s="225"/>
      <c r="AA240" s="225"/>
      <c r="AB240" s="225"/>
      <c r="AC240" s="225"/>
      <c r="AD240" s="225"/>
      <c r="AE240" s="225"/>
      <c r="AF240" s="225"/>
      <c r="AG240" s="225"/>
      <c r="AH240" s="225"/>
      <c r="AI240" s="225"/>
      <c r="AJ240" s="225"/>
      <c r="AK240" s="225"/>
      <c r="AL240" s="225"/>
      <c r="AM240" s="225"/>
      <c r="AN240" s="225"/>
      <c r="AO240" s="225"/>
      <c r="AP240" s="225"/>
      <c r="AQ240" s="225"/>
      <c r="AR240" s="225"/>
      <c r="AS240" s="225"/>
      <c r="AT240" s="225"/>
    </row>
    <row r="241" spans="1:46" s="387" customFormat="1" ht="54" customHeight="1" x14ac:dyDescent="0.3">
      <c r="A241" s="331" t="s">
        <v>208</v>
      </c>
      <c r="B241" s="250">
        <v>2260050</v>
      </c>
      <c r="C241" s="334"/>
      <c r="D241" s="183">
        <f>H241</f>
        <v>0</v>
      </c>
      <c r="E241" s="170">
        <f t="shared" si="49"/>
        <v>0</v>
      </c>
      <c r="F241" s="65" t="e">
        <f t="shared" si="47"/>
        <v>#DIV/0!</v>
      </c>
      <c r="G241" s="183"/>
      <c r="H241" s="183"/>
      <c r="I241" s="183" t="e">
        <f t="shared" si="45"/>
        <v>#DIV/0!</v>
      </c>
      <c r="J241" s="212"/>
      <c r="K241" s="212"/>
      <c r="L241" s="212"/>
      <c r="M241" s="212"/>
      <c r="N241" s="212"/>
      <c r="O241" s="212"/>
      <c r="P241" s="225"/>
      <c r="Q241" s="225"/>
      <c r="R241" s="225"/>
      <c r="S241" s="225"/>
      <c r="T241" s="225"/>
      <c r="U241" s="225"/>
      <c r="V241" s="225"/>
      <c r="W241" s="225"/>
      <c r="X241" s="225"/>
      <c r="Y241" s="225"/>
      <c r="Z241" s="225"/>
      <c r="AA241" s="225"/>
      <c r="AB241" s="225"/>
      <c r="AC241" s="225"/>
      <c r="AD241" s="225"/>
      <c r="AE241" s="225"/>
      <c r="AF241" s="225"/>
      <c r="AG241" s="225"/>
      <c r="AH241" s="225"/>
      <c r="AI241" s="225"/>
      <c r="AJ241" s="225"/>
      <c r="AK241" s="225"/>
      <c r="AL241" s="225"/>
      <c r="AM241" s="225"/>
      <c r="AN241" s="225"/>
      <c r="AO241" s="225"/>
      <c r="AP241" s="225"/>
      <c r="AQ241" s="225"/>
      <c r="AR241" s="225"/>
      <c r="AS241" s="225"/>
      <c r="AT241" s="225"/>
    </row>
    <row r="242" spans="1:46" s="387" customFormat="1" ht="19.5" customHeight="1" x14ac:dyDescent="0.3">
      <c r="A242" s="331" t="s">
        <v>187</v>
      </c>
      <c r="B242" s="250">
        <v>2260382</v>
      </c>
      <c r="C242" s="334"/>
      <c r="D242" s="183">
        <f>H242</f>
        <v>0</v>
      </c>
      <c r="E242" s="170">
        <f t="shared" si="49"/>
        <v>0</v>
      </c>
      <c r="F242" s="65" t="e">
        <f t="shared" si="47"/>
        <v>#DIV/0!</v>
      </c>
      <c r="G242" s="183"/>
      <c r="H242" s="183"/>
      <c r="I242" s="183" t="e">
        <f>H242/G242*100</f>
        <v>#DIV/0!</v>
      </c>
      <c r="J242" s="212"/>
      <c r="K242" s="212"/>
      <c r="L242" s="212"/>
      <c r="M242" s="212"/>
      <c r="N242" s="212"/>
      <c r="O242" s="212"/>
      <c r="P242" s="225"/>
      <c r="Q242" s="225"/>
      <c r="R242" s="225"/>
      <c r="S242" s="225"/>
      <c r="T242" s="225"/>
      <c r="U242" s="225"/>
      <c r="V242" s="225"/>
      <c r="W242" s="225"/>
      <c r="X242" s="225"/>
      <c r="Y242" s="225"/>
      <c r="Z242" s="225"/>
      <c r="AA242" s="225"/>
      <c r="AB242" s="225"/>
      <c r="AC242" s="225"/>
      <c r="AD242" s="225"/>
      <c r="AE242" s="225"/>
      <c r="AF242" s="225"/>
      <c r="AG242" s="225"/>
      <c r="AH242" s="225"/>
      <c r="AI242" s="225"/>
      <c r="AJ242" s="225"/>
      <c r="AK242" s="225"/>
      <c r="AL242" s="225"/>
      <c r="AM242" s="225"/>
      <c r="AN242" s="225"/>
      <c r="AO242" s="225"/>
      <c r="AP242" s="225"/>
      <c r="AQ242" s="225"/>
      <c r="AR242" s="225"/>
      <c r="AS242" s="225"/>
      <c r="AT242" s="225"/>
    </row>
    <row r="243" spans="1:46" s="243" customFormat="1" ht="24.75" customHeight="1" x14ac:dyDescent="0.25">
      <c r="A243" s="221" t="s">
        <v>38</v>
      </c>
      <c r="B243" s="321">
        <v>310</v>
      </c>
      <c r="C243" s="322">
        <f>C244</f>
        <v>0</v>
      </c>
      <c r="D243" s="322">
        <f>D244</f>
        <v>0</v>
      </c>
      <c r="E243" s="322">
        <f>E244</f>
        <v>0</v>
      </c>
      <c r="F243" s="86" t="e">
        <f t="shared" si="47"/>
        <v>#DIV/0!</v>
      </c>
      <c r="G243" s="322">
        <f>G244</f>
        <v>0</v>
      </c>
      <c r="H243" s="322">
        <f>H244</f>
        <v>0</v>
      </c>
      <c r="I243" s="322" t="e">
        <f t="shared" si="45"/>
        <v>#DIV/0!</v>
      </c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242"/>
      <c r="AT243" s="242"/>
    </row>
    <row r="244" spans="1:46" s="387" customFormat="1" ht="18.75" customHeight="1" x14ac:dyDescent="0.3">
      <c r="A244" s="331" t="s">
        <v>213</v>
      </c>
      <c r="B244" s="250">
        <v>3100267</v>
      </c>
      <c r="C244" s="334"/>
      <c r="D244" s="183">
        <f>H244</f>
        <v>0</v>
      </c>
      <c r="E244" s="170">
        <f t="shared" ref="E244" si="50">C244-D244</f>
        <v>0</v>
      </c>
      <c r="F244" s="65" t="e">
        <f t="shared" si="47"/>
        <v>#DIV/0!</v>
      </c>
      <c r="G244" s="183"/>
      <c r="H244" s="183"/>
      <c r="I244" s="183" t="e">
        <f t="shared" si="45"/>
        <v>#DIV/0!</v>
      </c>
      <c r="J244" s="212"/>
      <c r="K244" s="212"/>
      <c r="L244" s="212"/>
      <c r="M244" s="212"/>
      <c r="N244" s="212"/>
      <c r="O244" s="212"/>
      <c r="P244" s="225"/>
      <c r="Q244" s="225"/>
      <c r="R244" s="225"/>
      <c r="S244" s="225"/>
      <c r="T244" s="225"/>
      <c r="U244" s="225"/>
      <c r="V244" s="225"/>
      <c r="W244" s="225"/>
      <c r="X244" s="225"/>
      <c r="Y244" s="225"/>
      <c r="Z244" s="225"/>
      <c r="AA244" s="225"/>
      <c r="AB244" s="225"/>
      <c r="AC244" s="225"/>
      <c r="AD244" s="225"/>
      <c r="AE244" s="225"/>
      <c r="AF244" s="225"/>
      <c r="AG244" s="225"/>
      <c r="AH244" s="225"/>
      <c r="AI244" s="225"/>
      <c r="AJ244" s="225"/>
      <c r="AK244" s="225"/>
      <c r="AL244" s="225"/>
      <c r="AM244" s="225"/>
      <c r="AN244" s="225"/>
      <c r="AO244" s="225"/>
      <c r="AP244" s="225"/>
      <c r="AQ244" s="225"/>
      <c r="AR244" s="225"/>
      <c r="AS244" s="225"/>
      <c r="AT244" s="225"/>
    </row>
    <row r="245" spans="1:46" s="243" customFormat="1" ht="21.75" customHeight="1" x14ac:dyDescent="0.25">
      <c r="A245" s="221" t="s">
        <v>43</v>
      </c>
      <c r="B245" s="321">
        <v>346</v>
      </c>
      <c r="C245" s="322">
        <f>C246</f>
        <v>0</v>
      </c>
      <c r="D245" s="322">
        <f>D246</f>
        <v>0</v>
      </c>
      <c r="E245" s="322">
        <f>E246</f>
        <v>0</v>
      </c>
      <c r="F245" s="86" t="e">
        <f t="shared" si="47"/>
        <v>#DIV/0!</v>
      </c>
      <c r="G245" s="322">
        <f>G246</f>
        <v>0</v>
      </c>
      <c r="H245" s="322">
        <f>H246</f>
        <v>0</v>
      </c>
      <c r="I245" s="322" t="e">
        <f t="shared" si="45"/>
        <v>#DIV/0!</v>
      </c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242"/>
      <c r="AT245" s="242"/>
    </row>
    <row r="246" spans="1:46" s="387" customFormat="1" ht="21.75" customHeight="1" x14ac:dyDescent="0.3">
      <c r="A246" s="331" t="s">
        <v>144</v>
      </c>
      <c r="B246" s="250">
        <v>3460030</v>
      </c>
      <c r="C246" s="334"/>
      <c r="D246" s="183">
        <f>H246</f>
        <v>0</v>
      </c>
      <c r="E246" s="170">
        <f t="shared" ref="E246" si="51">C246-D246</f>
        <v>0</v>
      </c>
      <c r="F246" s="65" t="e">
        <f t="shared" si="47"/>
        <v>#DIV/0!</v>
      </c>
      <c r="G246" s="183"/>
      <c r="H246" s="183"/>
      <c r="I246" s="183" t="e">
        <f t="shared" si="45"/>
        <v>#DIV/0!</v>
      </c>
      <c r="J246" s="212"/>
      <c r="K246" s="212"/>
      <c r="L246" s="212"/>
      <c r="M246" s="212"/>
      <c r="N246" s="212"/>
      <c r="O246" s="212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5"/>
      <c r="AH246" s="225"/>
      <c r="AI246" s="225"/>
      <c r="AJ246" s="225"/>
      <c r="AK246" s="225"/>
      <c r="AL246" s="225"/>
      <c r="AM246" s="225"/>
      <c r="AN246" s="225"/>
      <c r="AO246" s="225"/>
      <c r="AP246" s="225"/>
      <c r="AQ246" s="225"/>
      <c r="AR246" s="225"/>
      <c r="AS246" s="225"/>
      <c r="AT246" s="225"/>
    </row>
    <row r="247" spans="1:46" s="387" customFormat="1" ht="55.5" customHeight="1" x14ac:dyDescent="0.25">
      <c r="A247" s="48" t="s">
        <v>214</v>
      </c>
      <c r="B247" s="410" t="s">
        <v>215</v>
      </c>
      <c r="C247" s="411">
        <f>C248</f>
        <v>0</v>
      </c>
      <c r="D247" s="411">
        <f t="shared" ref="D247:I248" si="52">D248</f>
        <v>0</v>
      </c>
      <c r="E247" s="411">
        <f t="shared" si="52"/>
        <v>0</v>
      </c>
      <c r="F247" s="411" t="e">
        <f t="shared" si="52"/>
        <v>#DIV/0!</v>
      </c>
      <c r="G247" s="411">
        <f t="shared" si="52"/>
        <v>0</v>
      </c>
      <c r="H247" s="411">
        <f t="shared" si="52"/>
        <v>0</v>
      </c>
      <c r="I247" s="411" t="e">
        <f t="shared" si="52"/>
        <v>#DIV/0!</v>
      </c>
      <c r="J247" s="212"/>
      <c r="K247" s="212"/>
      <c r="L247" s="212"/>
      <c r="M247" s="212"/>
      <c r="N247" s="212"/>
      <c r="O247" s="212"/>
      <c r="P247" s="225"/>
      <c r="Q247" s="225"/>
      <c r="R247" s="225"/>
      <c r="S247" s="225"/>
      <c r="T247" s="225"/>
      <c r="U247" s="225"/>
      <c r="V247" s="225"/>
      <c r="W247" s="225"/>
      <c r="X247" s="225"/>
      <c r="Y247" s="225"/>
      <c r="Z247" s="225"/>
      <c r="AA247" s="225"/>
      <c r="AB247" s="225"/>
      <c r="AC247" s="225"/>
      <c r="AD247" s="225"/>
      <c r="AE247" s="225"/>
      <c r="AF247" s="225"/>
      <c r="AG247" s="225"/>
      <c r="AH247" s="225"/>
      <c r="AI247" s="225"/>
      <c r="AJ247" s="225"/>
      <c r="AK247" s="225"/>
      <c r="AL247" s="225"/>
      <c r="AM247" s="225"/>
      <c r="AN247" s="225"/>
      <c r="AO247" s="225"/>
      <c r="AP247" s="225"/>
      <c r="AQ247" s="225"/>
      <c r="AR247" s="225"/>
      <c r="AS247" s="225"/>
      <c r="AT247" s="225"/>
    </row>
    <row r="248" spans="1:46" s="387" customFormat="1" ht="21.75" customHeight="1" x14ac:dyDescent="0.25">
      <c r="A248" s="412" t="s">
        <v>34</v>
      </c>
      <c r="B248" s="413" t="s">
        <v>184</v>
      </c>
      <c r="C248" s="414">
        <f>C249</f>
        <v>0</v>
      </c>
      <c r="D248" s="414">
        <f t="shared" si="52"/>
        <v>0</v>
      </c>
      <c r="E248" s="414">
        <f t="shared" si="52"/>
        <v>0</v>
      </c>
      <c r="F248" s="414" t="e">
        <f t="shared" si="52"/>
        <v>#DIV/0!</v>
      </c>
      <c r="G248" s="414">
        <f t="shared" si="52"/>
        <v>0</v>
      </c>
      <c r="H248" s="414">
        <f t="shared" si="52"/>
        <v>0</v>
      </c>
      <c r="I248" s="414" t="e">
        <f t="shared" si="52"/>
        <v>#DIV/0!</v>
      </c>
      <c r="J248" s="212"/>
      <c r="K248" s="212"/>
      <c r="L248" s="212"/>
      <c r="M248" s="212"/>
      <c r="N248" s="212"/>
      <c r="O248" s="212"/>
      <c r="P248" s="225"/>
      <c r="Q248" s="225"/>
      <c r="R248" s="225"/>
      <c r="S248" s="225"/>
      <c r="T248" s="225"/>
      <c r="U248" s="225"/>
      <c r="V248" s="225"/>
      <c r="W248" s="225"/>
      <c r="X248" s="225"/>
      <c r="Y248" s="225"/>
      <c r="Z248" s="225"/>
      <c r="AA248" s="225"/>
      <c r="AB248" s="225"/>
      <c r="AC248" s="225"/>
      <c r="AD248" s="225"/>
      <c r="AE248" s="225"/>
      <c r="AF248" s="225"/>
      <c r="AG248" s="225"/>
      <c r="AH248" s="225"/>
      <c r="AI248" s="225"/>
      <c r="AJ248" s="225"/>
      <c r="AK248" s="225"/>
      <c r="AL248" s="225"/>
      <c r="AM248" s="225"/>
      <c r="AN248" s="225"/>
      <c r="AO248" s="225"/>
      <c r="AP248" s="225"/>
      <c r="AQ248" s="225"/>
      <c r="AR248" s="225"/>
      <c r="AS248" s="225"/>
      <c r="AT248" s="225"/>
    </row>
    <row r="249" spans="1:46" s="387" customFormat="1" ht="81.75" customHeight="1" x14ac:dyDescent="0.3">
      <c r="A249" s="311" t="s">
        <v>216</v>
      </c>
      <c r="B249" s="415">
        <v>2260056</v>
      </c>
      <c r="C249" s="416"/>
      <c r="D249" s="417"/>
      <c r="E249" s="170">
        <f t="shared" ref="E249" si="53">C249-D249</f>
        <v>0</v>
      </c>
      <c r="F249" s="65" t="e">
        <f t="shared" si="47"/>
        <v>#DIV/0!</v>
      </c>
      <c r="G249" s="417"/>
      <c r="H249" s="417"/>
      <c r="I249" s="183" t="e">
        <f t="shared" si="45"/>
        <v>#DIV/0!</v>
      </c>
      <c r="J249" s="212"/>
      <c r="K249" s="212"/>
      <c r="L249" s="212"/>
      <c r="M249" s="212"/>
      <c r="N249" s="212"/>
      <c r="O249" s="212"/>
      <c r="P249" s="225"/>
      <c r="Q249" s="225"/>
      <c r="R249" s="225"/>
      <c r="S249" s="225"/>
      <c r="T249" s="225"/>
      <c r="U249" s="225"/>
      <c r="V249" s="225"/>
      <c r="W249" s="225"/>
      <c r="X249" s="225"/>
      <c r="Y249" s="225"/>
      <c r="Z249" s="225"/>
      <c r="AA249" s="225"/>
      <c r="AB249" s="225"/>
      <c r="AC249" s="225"/>
      <c r="AD249" s="225"/>
      <c r="AE249" s="225"/>
      <c r="AF249" s="225"/>
      <c r="AG249" s="225"/>
      <c r="AH249" s="225"/>
      <c r="AI249" s="225"/>
      <c r="AJ249" s="225"/>
      <c r="AK249" s="225"/>
      <c r="AL249" s="225"/>
      <c r="AM249" s="225"/>
      <c r="AN249" s="225"/>
      <c r="AO249" s="225"/>
      <c r="AP249" s="225"/>
      <c r="AQ249" s="225"/>
      <c r="AR249" s="225"/>
      <c r="AS249" s="225"/>
      <c r="AT249" s="225"/>
    </row>
    <row r="250" spans="1:46" s="403" customFormat="1" ht="60.75" customHeight="1" x14ac:dyDescent="0.3">
      <c r="A250" s="372" t="s">
        <v>217</v>
      </c>
      <c r="B250" s="418" t="s">
        <v>218</v>
      </c>
      <c r="C250" s="419">
        <f>C253+C251</f>
        <v>0</v>
      </c>
      <c r="D250" s="419">
        <f>D253+D251</f>
        <v>0</v>
      </c>
      <c r="E250" s="419">
        <f>E253+E251</f>
        <v>0</v>
      </c>
      <c r="F250" s="126" t="e">
        <f>D250/C250*100</f>
        <v>#DIV/0!</v>
      </c>
      <c r="G250" s="419">
        <f>G253+G251</f>
        <v>0</v>
      </c>
      <c r="H250" s="419">
        <f>H253+H251</f>
        <v>0</v>
      </c>
      <c r="I250" s="419" t="e">
        <f>H250/G250*100</f>
        <v>#DIV/0!</v>
      </c>
      <c r="J250" s="184"/>
      <c r="K250" s="184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84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84"/>
      <c r="AS250" s="402"/>
      <c r="AT250" s="402"/>
    </row>
    <row r="251" spans="1:46" s="403" customFormat="1" ht="44.25" customHeight="1" x14ac:dyDescent="0.3">
      <c r="A251" s="200" t="s">
        <v>38</v>
      </c>
      <c r="B251" s="420" t="s">
        <v>188</v>
      </c>
      <c r="C251" s="421">
        <f>C252</f>
        <v>0</v>
      </c>
      <c r="D251" s="421">
        <f>D252</f>
        <v>0</v>
      </c>
      <c r="E251" s="421">
        <f>E252</f>
        <v>0</v>
      </c>
      <c r="F251" s="86" t="e">
        <f t="shared" si="47"/>
        <v>#DIV/0!</v>
      </c>
      <c r="G251" s="421">
        <f>G252</f>
        <v>0</v>
      </c>
      <c r="H251" s="421">
        <f>H252</f>
        <v>0</v>
      </c>
      <c r="I251" s="421" t="e">
        <f t="shared" si="45"/>
        <v>#DIV/0!</v>
      </c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  <c r="AA251" s="184"/>
      <c r="AB251" s="184"/>
      <c r="AC251" s="184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402"/>
      <c r="AT251" s="402"/>
    </row>
    <row r="252" spans="1:46" s="387" customFormat="1" ht="44.25" customHeight="1" x14ac:dyDescent="0.3">
      <c r="A252" s="422" t="s">
        <v>193</v>
      </c>
      <c r="B252" s="423" t="s">
        <v>219</v>
      </c>
      <c r="C252" s="424"/>
      <c r="D252" s="183">
        <f>H252</f>
        <v>0</v>
      </c>
      <c r="E252" s="170">
        <f>C252-D252</f>
        <v>0</v>
      </c>
      <c r="F252" s="65" t="e">
        <f t="shared" si="47"/>
        <v>#DIV/0!</v>
      </c>
      <c r="G252" s="183"/>
      <c r="H252" s="183"/>
      <c r="I252" s="183" t="e">
        <f t="shared" si="45"/>
        <v>#DIV/0!</v>
      </c>
      <c r="J252" s="212"/>
      <c r="K252" s="212"/>
      <c r="L252" s="212"/>
      <c r="M252" s="212"/>
      <c r="N252" s="212"/>
      <c r="O252" s="212"/>
      <c r="P252" s="225"/>
      <c r="Q252" s="225"/>
      <c r="R252" s="225"/>
      <c r="S252" s="225"/>
      <c r="T252" s="225"/>
      <c r="U252" s="225"/>
      <c r="V252" s="225"/>
      <c r="W252" s="225"/>
      <c r="X252" s="225"/>
      <c r="Y252" s="225"/>
      <c r="Z252" s="225"/>
      <c r="AA252" s="225"/>
      <c r="AB252" s="225"/>
      <c r="AC252" s="225"/>
      <c r="AD252" s="225"/>
      <c r="AE252" s="225"/>
      <c r="AF252" s="225"/>
      <c r="AG252" s="225"/>
      <c r="AH252" s="225"/>
      <c r="AI252" s="225"/>
      <c r="AJ252" s="225"/>
      <c r="AK252" s="225"/>
      <c r="AL252" s="225"/>
      <c r="AM252" s="225"/>
      <c r="AN252" s="225"/>
      <c r="AO252" s="225"/>
      <c r="AP252" s="225"/>
      <c r="AQ252" s="225"/>
      <c r="AR252" s="225"/>
      <c r="AS252" s="225"/>
      <c r="AT252" s="225"/>
    </row>
    <row r="253" spans="1:46" s="243" customFormat="1" ht="44.25" customHeight="1" x14ac:dyDescent="0.3">
      <c r="A253" s="200" t="s">
        <v>43</v>
      </c>
      <c r="B253" s="420" t="s">
        <v>220</v>
      </c>
      <c r="C253" s="421">
        <f>C254</f>
        <v>0</v>
      </c>
      <c r="D253" s="421">
        <f>D254</f>
        <v>0</v>
      </c>
      <c r="E253" s="421">
        <f>E254</f>
        <v>0</v>
      </c>
      <c r="F253" s="86" t="e">
        <f t="shared" si="47"/>
        <v>#DIV/0!</v>
      </c>
      <c r="G253" s="421">
        <f>G254</f>
        <v>0</v>
      </c>
      <c r="H253" s="421">
        <f>H254</f>
        <v>0</v>
      </c>
      <c r="I253" s="421" t="e">
        <f t="shared" si="45"/>
        <v>#DIV/0!</v>
      </c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242"/>
      <c r="AT253" s="242"/>
    </row>
    <row r="254" spans="1:46" s="227" customFormat="1" ht="50.25" customHeight="1" x14ac:dyDescent="0.3">
      <c r="A254" s="425" t="s">
        <v>221</v>
      </c>
      <c r="B254" s="426">
        <v>3460012</v>
      </c>
      <c r="C254" s="427"/>
      <c r="D254" s="183">
        <f>H254</f>
        <v>0</v>
      </c>
      <c r="E254" s="183">
        <f>C254-D254</f>
        <v>0</v>
      </c>
      <c r="F254" s="65" t="e">
        <f>D254/C254*100</f>
        <v>#DIV/0!</v>
      </c>
      <c r="G254" s="183"/>
      <c r="H254" s="183"/>
      <c r="I254" s="183" t="e">
        <f t="shared" si="45"/>
        <v>#DIV/0!</v>
      </c>
      <c r="J254" s="212"/>
      <c r="K254" s="212"/>
      <c r="L254" s="212"/>
      <c r="M254" s="212"/>
      <c r="N254" s="212"/>
      <c r="O254" s="212"/>
      <c r="P254" s="225"/>
      <c r="Q254" s="225"/>
      <c r="R254" s="225"/>
      <c r="S254" s="225"/>
      <c r="T254" s="225"/>
      <c r="U254" s="225"/>
      <c r="V254" s="225"/>
      <c r="W254" s="225"/>
      <c r="X254" s="225"/>
      <c r="Y254" s="225"/>
      <c r="Z254" s="225"/>
      <c r="AA254" s="225"/>
      <c r="AB254" s="225"/>
      <c r="AC254" s="225"/>
      <c r="AD254" s="225"/>
      <c r="AE254" s="225"/>
      <c r="AF254" s="225"/>
      <c r="AG254" s="225"/>
      <c r="AH254" s="225"/>
      <c r="AI254" s="225"/>
      <c r="AJ254" s="225"/>
      <c r="AK254" s="225"/>
      <c r="AL254" s="225"/>
      <c r="AM254" s="225"/>
      <c r="AN254" s="225"/>
      <c r="AO254" s="225"/>
      <c r="AP254" s="225"/>
      <c r="AQ254" s="225"/>
      <c r="AR254" s="225"/>
      <c r="AS254" s="226"/>
      <c r="AT254" s="226"/>
    </row>
    <row r="255" spans="1:46" s="227" customFormat="1" ht="50.25" customHeight="1" x14ac:dyDescent="0.3">
      <c r="A255" s="428" t="s">
        <v>222</v>
      </c>
      <c r="B255" s="429" t="s">
        <v>223</v>
      </c>
      <c r="C255" s="430">
        <f>SUM(C256)</f>
        <v>0</v>
      </c>
      <c r="D255" s="430">
        <f>SUM(D256)</f>
        <v>0</v>
      </c>
      <c r="E255" s="430">
        <f>SUM(E256)</f>
        <v>0</v>
      </c>
      <c r="F255" s="126" t="e">
        <f>D255/C255*100</f>
        <v>#DIV/0!</v>
      </c>
      <c r="G255" s="431">
        <f>SUM(G256)</f>
        <v>0</v>
      </c>
      <c r="H255" s="431">
        <f>SUM(H256)</f>
        <v>0</v>
      </c>
      <c r="I255" s="419" t="e">
        <f>H255/G255*100</f>
        <v>#DIV/0!</v>
      </c>
      <c r="J255" s="212"/>
      <c r="K255" s="212"/>
      <c r="L255" s="212"/>
      <c r="M255" s="212"/>
      <c r="N255" s="212"/>
      <c r="O255" s="212"/>
      <c r="P255" s="225"/>
      <c r="Q255" s="225"/>
      <c r="R255" s="225"/>
      <c r="S255" s="225"/>
      <c r="T255" s="225"/>
      <c r="U255" s="225"/>
      <c r="V255" s="225"/>
      <c r="W255" s="225"/>
      <c r="X255" s="225"/>
      <c r="Y255" s="225"/>
      <c r="Z255" s="225"/>
      <c r="AA255" s="225"/>
      <c r="AB255" s="225"/>
      <c r="AC255" s="225"/>
      <c r="AD255" s="225"/>
      <c r="AE255" s="225"/>
      <c r="AF255" s="225"/>
      <c r="AG255" s="225"/>
      <c r="AH255" s="225"/>
      <c r="AI255" s="225"/>
      <c r="AJ255" s="225"/>
      <c r="AK255" s="225"/>
      <c r="AL255" s="225"/>
      <c r="AM255" s="225"/>
      <c r="AN255" s="225"/>
      <c r="AO255" s="225"/>
      <c r="AP255" s="225"/>
      <c r="AQ255" s="225"/>
      <c r="AR255" s="225"/>
      <c r="AS255" s="226"/>
      <c r="AT255" s="226"/>
    </row>
    <row r="256" spans="1:46" s="227" customFormat="1" ht="33.75" customHeight="1" x14ac:dyDescent="0.3">
      <c r="A256" s="425" t="s">
        <v>224</v>
      </c>
      <c r="B256" s="426">
        <v>2250110</v>
      </c>
      <c r="C256" s="427"/>
      <c r="D256" s="183">
        <f>H256</f>
        <v>0</v>
      </c>
      <c r="E256" s="183">
        <f>C256-D256</f>
        <v>0</v>
      </c>
      <c r="F256" s="65" t="e">
        <f>D256/C256*100</f>
        <v>#DIV/0!</v>
      </c>
      <c r="G256" s="183"/>
      <c r="H256" s="183"/>
      <c r="I256" s="183" t="e">
        <f t="shared" si="45"/>
        <v>#DIV/0!</v>
      </c>
      <c r="J256" s="212"/>
      <c r="K256" s="212"/>
      <c r="L256" s="212"/>
      <c r="M256" s="212"/>
      <c r="N256" s="212"/>
      <c r="O256" s="212"/>
      <c r="P256" s="225"/>
      <c r="Q256" s="225"/>
      <c r="R256" s="225"/>
      <c r="S256" s="225"/>
      <c r="T256" s="225"/>
      <c r="U256" s="225"/>
      <c r="V256" s="225"/>
      <c r="W256" s="225"/>
      <c r="X256" s="225"/>
      <c r="Y256" s="225"/>
      <c r="Z256" s="225"/>
      <c r="AA256" s="225"/>
      <c r="AB256" s="225"/>
      <c r="AC256" s="225"/>
      <c r="AD256" s="225"/>
      <c r="AE256" s="225"/>
      <c r="AF256" s="225"/>
      <c r="AG256" s="225"/>
      <c r="AH256" s="225"/>
      <c r="AI256" s="225"/>
      <c r="AJ256" s="225"/>
      <c r="AK256" s="225"/>
      <c r="AL256" s="225"/>
      <c r="AM256" s="225"/>
      <c r="AN256" s="225"/>
      <c r="AO256" s="225"/>
      <c r="AP256" s="225"/>
      <c r="AQ256" s="225"/>
      <c r="AR256" s="225"/>
      <c r="AS256" s="226"/>
      <c r="AT256" s="226"/>
    </row>
    <row r="257" spans="1:952" s="436" customFormat="1" ht="118.5" customHeight="1" x14ac:dyDescent="0.25">
      <c r="A257" s="432" t="s">
        <v>225</v>
      </c>
      <c r="B257" s="433">
        <v>612</v>
      </c>
      <c r="C257" s="434">
        <f>C179+C217+C258+C255</f>
        <v>90500</v>
      </c>
      <c r="D257" s="434">
        <f>D179+D217+D247+D250+D258+D255</f>
        <v>0</v>
      </c>
      <c r="E257" s="434">
        <f>E179+E217+E247+E250+E258+E255</f>
        <v>90500</v>
      </c>
      <c r="F257" s="120">
        <f t="shared" si="47"/>
        <v>0</v>
      </c>
      <c r="G257" s="434">
        <f>G179+G217+G250+G258+G255</f>
        <v>0</v>
      </c>
      <c r="H257" s="434">
        <f>H179+H217+H250+H258+H255</f>
        <v>0</v>
      </c>
      <c r="I257" s="434" t="e">
        <f t="shared" si="45"/>
        <v>#DIV/0!</v>
      </c>
      <c r="J257" s="323"/>
      <c r="K257" s="323"/>
      <c r="L257" s="323"/>
      <c r="M257" s="323"/>
      <c r="N257" s="323"/>
      <c r="O257" s="323"/>
      <c r="P257" s="323"/>
      <c r="Q257" s="323"/>
      <c r="R257" s="323"/>
      <c r="S257" s="323"/>
      <c r="T257" s="323"/>
      <c r="U257" s="323"/>
      <c r="V257" s="323"/>
      <c r="W257" s="323"/>
      <c r="X257" s="323"/>
      <c r="Y257" s="323"/>
      <c r="Z257" s="323"/>
      <c r="AA257" s="323"/>
      <c r="AB257" s="323"/>
      <c r="AC257" s="323"/>
      <c r="AD257" s="323"/>
      <c r="AE257" s="323"/>
      <c r="AF257" s="323"/>
      <c r="AG257" s="323"/>
      <c r="AH257" s="323"/>
      <c r="AI257" s="323"/>
      <c r="AJ257" s="323"/>
      <c r="AK257" s="323"/>
      <c r="AL257" s="323"/>
      <c r="AM257" s="323"/>
      <c r="AN257" s="323"/>
      <c r="AO257" s="323"/>
      <c r="AP257" s="323"/>
      <c r="AQ257" s="323"/>
      <c r="AR257" s="323"/>
      <c r="AS257" s="435"/>
      <c r="AT257" s="435"/>
    </row>
    <row r="258" spans="1:952" ht="36.75" customHeight="1" x14ac:dyDescent="0.3">
      <c r="A258" s="437" t="s">
        <v>226</v>
      </c>
      <c r="B258" s="250"/>
      <c r="C258" s="345"/>
      <c r="D258" s="170">
        <f>H258</f>
        <v>0</v>
      </c>
      <c r="E258" s="170">
        <f>C258-D258</f>
        <v>0</v>
      </c>
      <c r="F258" s="65" t="e">
        <f>D258/C258*100</f>
        <v>#DIV/0!</v>
      </c>
      <c r="G258" s="170"/>
      <c r="H258" s="170"/>
      <c r="I258" s="171" t="e">
        <f t="shared" si="45"/>
        <v>#DIV/0!</v>
      </c>
      <c r="J258" s="2"/>
      <c r="K258" s="2"/>
      <c r="L258" s="2"/>
      <c r="M258" s="2"/>
      <c r="N258" s="2"/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4"/>
      <c r="AT258" s="4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  <c r="IT258" s="5"/>
      <c r="IU258" s="5"/>
      <c r="IV258" s="5"/>
      <c r="IW258" s="5"/>
      <c r="IX258" s="5"/>
      <c r="IY258" s="5"/>
      <c r="IZ258" s="5"/>
      <c r="JA258" s="5"/>
      <c r="JB258" s="5"/>
      <c r="JC258" s="5"/>
      <c r="JD258" s="5"/>
      <c r="JE258" s="5"/>
      <c r="JF258" s="5"/>
      <c r="JG258" s="5"/>
      <c r="JH258" s="5"/>
      <c r="JI258" s="5"/>
      <c r="JJ258" s="5"/>
      <c r="JK258" s="5"/>
      <c r="JL258" s="5"/>
      <c r="JM258" s="5"/>
      <c r="JN258" s="5"/>
      <c r="JO258" s="5"/>
      <c r="JP258" s="5"/>
      <c r="JQ258" s="5"/>
      <c r="JR258" s="5"/>
      <c r="JS258" s="5"/>
      <c r="JT258" s="5"/>
      <c r="JU258" s="5"/>
      <c r="JV258" s="5"/>
      <c r="JW258" s="5"/>
      <c r="JX258" s="5"/>
      <c r="JY258" s="5"/>
      <c r="JZ258" s="5"/>
      <c r="KA258" s="5"/>
      <c r="KB258" s="5"/>
      <c r="KC258" s="5"/>
      <c r="KD258" s="5"/>
      <c r="KE258" s="5"/>
      <c r="KF258" s="5"/>
      <c r="KG258" s="5"/>
      <c r="KH258" s="5"/>
      <c r="KI258" s="5"/>
      <c r="KJ258" s="5"/>
      <c r="KK258" s="5"/>
      <c r="KL258" s="5"/>
      <c r="KM258" s="5"/>
      <c r="KN258" s="5"/>
      <c r="KO258" s="5"/>
      <c r="KP258" s="5"/>
      <c r="KQ258" s="5"/>
      <c r="KR258" s="5"/>
      <c r="KS258" s="5"/>
      <c r="KT258" s="5"/>
      <c r="KU258" s="5"/>
      <c r="KV258" s="5"/>
      <c r="KW258" s="5"/>
      <c r="KX258" s="5"/>
      <c r="KY258" s="5"/>
      <c r="KZ258" s="5"/>
      <c r="LA258" s="5"/>
      <c r="LB258" s="5"/>
      <c r="LC258" s="5"/>
      <c r="LD258" s="5"/>
      <c r="LE258" s="5"/>
      <c r="LF258" s="5"/>
      <c r="LG258" s="5"/>
      <c r="LH258" s="5"/>
      <c r="LI258" s="5"/>
      <c r="LJ258" s="5"/>
      <c r="LK258" s="5"/>
      <c r="LL258" s="5"/>
      <c r="LM258" s="5"/>
      <c r="LN258" s="5"/>
      <c r="LO258" s="5"/>
      <c r="LP258" s="5"/>
      <c r="LQ258" s="5"/>
      <c r="LR258" s="5"/>
      <c r="LS258" s="5"/>
      <c r="LT258" s="5"/>
      <c r="LU258" s="5"/>
      <c r="LV258" s="5"/>
      <c r="LW258" s="5"/>
      <c r="LX258" s="5"/>
      <c r="LY258" s="5"/>
      <c r="LZ258" s="5"/>
      <c r="MA258" s="5"/>
      <c r="MB258" s="5"/>
      <c r="MC258" s="5"/>
      <c r="MD258" s="5"/>
      <c r="ME258" s="5"/>
      <c r="MF258" s="5"/>
      <c r="MG258" s="5"/>
      <c r="MH258" s="5"/>
      <c r="MI258" s="5"/>
      <c r="MJ258" s="5"/>
      <c r="MK258" s="5"/>
      <c r="ML258" s="5"/>
      <c r="MM258" s="5"/>
      <c r="MN258" s="5"/>
      <c r="MO258" s="5"/>
      <c r="MP258" s="5"/>
      <c r="MQ258" s="5"/>
      <c r="MR258" s="5"/>
      <c r="MS258" s="5"/>
      <c r="MT258" s="5"/>
      <c r="MU258" s="5"/>
      <c r="MV258" s="5"/>
      <c r="MW258" s="5"/>
      <c r="MX258" s="5"/>
      <c r="MY258" s="5"/>
      <c r="MZ258" s="5"/>
      <c r="NA258" s="5"/>
      <c r="NB258" s="5"/>
      <c r="NC258" s="5"/>
      <c r="ND258" s="5"/>
      <c r="NE258" s="5"/>
      <c r="NF258" s="5"/>
      <c r="NG258" s="5"/>
      <c r="NH258" s="5"/>
      <c r="NI258" s="5"/>
      <c r="NJ258" s="5"/>
      <c r="NK258" s="5"/>
      <c r="NL258" s="5"/>
      <c r="NM258" s="5"/>
      <c r="NN258" s="5"/>
      <c r="NO258" s="5"/>
      <c r="NP258" s="5"/>
      <c r="NQ258" s="5"/>
      <c r="NR258" s="5"/>
      <c r="NS258" s="5"/>
      <c r="NT258" s="5"/>
      <c r="NU258" s="5"/>
      <c r="NV258" s="5"/>
      <c r="NW258" s="5"/>
      <c r="NX258" s="5"/>
      <c r="NY258" s="5"/>
      <c r="NZ258" s="5"/>
      <c r="OA258" s="5"/>
      <c r="OB258" s="5"/>
      <c r="OC258" s="5"/>
      <c r="OD258" s="5"/>
      <c r="OE258" s="5"/>
      <c r="OF258" s="5"/>
      <c r="OG258" s="5"/>
      <c r="OH258" s="5"/>
      <c r="OI258" s="5"/>
      <c r="OJ258" s="5"/>
      <c r="OK258" s="5"/>
      <c r="OL258" s="5"/>
      <c r="OM258" s="5"/>
      <c r="ON258" s="5"/>
      <c r="OO258" s="5"/>
      <c r="OP258" s="5"/>
      <c r="OQ258" s="5"/>
      <c r="OR258" s="5"/>
      <c r="OS258" s="5"/>
      <c r="OT258" s="5"/>
      <c r="OU258" s="5"/>
      <c r="OV258" s="5"/>
      <c r="OW258" s="5"/>
      <c r="OX258" s="5"/>
      <c r="OY258" s="5"/>
      <c r="OZ258" s="5"/>
      <c r="PA258" s="5"/>
      <c r="PB258" s="5"/>
      <c r="PC258" s="5"/>
      <c r="PD258" s="5"/>
      <c r="PE258" s="5"/>
      <c r="PF258" s="5"/>
      <c r="PG258" s="5"/>
      <c r="PH258" s="5"/>
      <c r="PI258" s="5"/>
      <c r="PJ258" s="5"/>
      <c r="PK258" s="5"/>
      <c r="PL258" s="5"/>
      <c r="PM258" s="5"/>
      <c r="PN258" s="5"/>
      <c r="PO258" s="5"/>
      <c r="PP258" s="5"/>
      <c r="PQ258" s="5"/>
      <c r="PR258" s="5"/>
      <c r="PS258" s="5"/>
      <c r="PT258" s="5"/>
      <c r="PU258" s="5"/>
      <c r="PV258" s="5"/>
      <c r="PW258" s="5"/>
      <c r="PX258" s="5"/>
      <c r="PY258" s="5"/>
      <c r="PZ258" s="5"/>
      <c r="QA258" s="5"/>
      <c r="QB258" s="5"/>
      <c r="QC258" s="5"/>
      <c r="QD258" s="5"/>
      <c r="QE258" s="5"/>
      <c r="QF258" s="5"/>
      <c r="QG258" s="5"/>
      <c r="QH258" s="5"/>
      <c r="QI258" s="5"/>
      <c r="QJ258" s="5"/>
      <c r="QK258" s="5"/>
      <c r="QL258" s="5"/>
      <c r="QM258" s="5"/>
      <c r="QN258" s="5"/>
      <c r="QO258" s="5"/>
      <c r="QP258" s="5"/>
      <c r="QQ258" s="5"/>
      <c r="QR258" s="5"/>
      <c r="QS258" s="5"/>
      <c r="QT258" s="5"/>
      <c r="QU258" s="5"/>
      <c r="QV258" s="5"/>
      <c r="QW258" s="5"/>
      <c r="QX258" s="5"/>
      <c r="QY258" s="5"/>
      <c r="QZ258" s="5"/>
      <c r="RA258" s="5"/>
      <c r="RB258" s="5"/>
      <c r="RC258" s="5"/>
      <c r="RD258" s="5"/>
      <c r="RE258" s="5"/>
      <c r="RF258" s="5"/>
      <c r="RG258" s="5"/>
      <c r="RH258" s="5"/>
      <c r="RI258" s="5"/>
      <c r="RJ258" s="5"/>
      <c r="RK258" s="5"/>
      <c r="RL258" s="5"/>
      <c r="RM258" s="5"/>
      <c r="RN258" s="5"/>
      <c r="RO258" s="5"/>
      <c r="RP258" s="5"/>
      <c r="RQ258" s="5"/>
      <c r="RR258" s="5"/>
      <c r="RS258" s="5"/>
      <c r="RT258" s="5"/>
      <c r="RU258" s="5"/>
      <c r="RV258" s="5"/>
      <c r="RW258" s="5"/>
      <c r="RX258" s="5"/>
      <c r="RY258" s="5"/>
      <c r="RZ258" s="5"/>
      <c r="SA258" s="5"/>
      <c r="SB258" s="5"/>
      <c r="SC258" s="5"/>
      <c r="SD258" s="5"/>
      <c r="SE258" s="5"/>
      <c r="SF258" s="5"/>
      <c r="SG258" s="5"/>
      <c r="SH258" s="5"/>
      <c r="SI258" s="5"/>
      <c r="SJ258" s="5"/>
      <c r="SK258" s="5"/>
      <c r="SL258" s="5"/>
      <c r="SM258" s="5"/>
      <c r="SN258" s="5"/>
      <c r="SO258" s="5"/>
      <c r="SP258" s="5"/>
      <c r="SQ258" s="5"/>
      <c r="SR258" s="5"/>
      <c r="SS258" s="5"/>
      <c r="ST258" s="5"/>
      <c r="SU258" s="5"/>
      <c r="SV258" s="5"/>
      <c r="SW258" s="5"/>
      <c r="SX258" s="5"/>
      <c r="SY258" s="5"/>
      <c r="SZ258" s="5"/>
      <c r="TA258" s="5"/>
      <c r="TB258" s="5"/>
      <c r="TC258" s="5"/>
      <c r="TD258" s="5"/>
      <c r="TE258" s="5"/>
      <c r="TF258" s="5"/>
      <c r="TG258" s="5"/>
      <c r="TH258" s="5"/>
      <c r="TI258" s="5"/>
      <c r="TJ258" s="5"/>
      <c r="TK258" s="5"/>
      <c r="TL258" s="5"/>
      <c r="TM258" s="5"/>
      <c r="TN258" s="5"/>
      <c r="TO258" s="5"/>
      <c r="TP258" s="5"/>
      <c r="TQ258" s="5"/>
      <c r="TR258" s="5"/>
      <c r="TS258" s="5"/>
      <c r="TT258" s="5"/>
      <c r="TU258" s="5"/>
      <c r="TV258" s="5"/>
      <c r="TW258" s="5"/>
      <c r="TX258" s="5"/>
      <c r="TY258" s="5"/>
      <c r="TZ258" s="5"/>
      <c r="UA258" s="5"/>
      <c r="UB258" s="5"/>
      <c r="UC258" s="5"/>
      <c r="UD258" s="5"/>
      <c r="UE258" s="5"/>
      <c r="UF258" s="5"/>
      <c r="UG258" s="5"/>
      <c r="UH258" s="5"/>
      <c r="UI258" s="5"/>
      <c r="UJ258" s="5"/>
      <c r="UK258" s="5"/>
      <c r="UL258" s="5"/>
      <c r="UM258" s="5"/>
      <c r="UN258" s="5"/>
      <c r="UO258" s="5"/>
      <c r="UP258" s="5"/>
      <c r="UQ258" s="5"/>
      <c r="UR258" s="5"/>
      <c r="US258" s="5"/>
      <c r="UT258" s="5"/>
      <c r="UU258" s="5"/>
      <c r="UV258" s="5"/>
      <c r="UW258" s="5"/>
      <c r="UX258" s="5"/>
      <c r="UY258" s="5"/>
      <c r="UZ258" s="5"/>
      <c r="VA258" s="5"/>
      <c r="VB258" s="5"/>
      <c r="VC258" s="5"/>
      <c r="VD258" s="5"/>
      <c r="VE258" s="5"/>
      <c r="VF258" s="5"/>
      <c r="VG258" s="5"/>
      <c r="VH258" s="5"/>
      <c r="VI258" s="5"/>
      <c r="VJ258" s="5"/>
      <c r="VK258" s="5"/>
      <c r="VL258" s="5"/>
      <c r="VM258" s="5"/>
      <c r="VN258" s="5"/>
      <c r="VO258" s="5"/>
      <c r="VP258" s="5"/>
      <c r="VQ258" s="5"/>
      <c r="VR258" s="5"/>
      <c r="VS258" s="5"/>
      <c r="VT258" s="5"/>
      <c r="VU258" s="5"/>
      <c r="VV258" s="5"/>
      <c r="VW258" s="5"/>
      <c r="VX258" s="5"/>
      <c r="VY258" s="5"/>
      <c r="VZ258" s="5"/>
      <c r="WA258" s="5"/>
      <c r="WB258" s="5"/>
      <c r="WC258" s="5"/>
      <c r="WD258" s="5"/>
      <c r="WE258" s="5"/>
      <c r="WF258" s="5"/>
      <c r="WG258" s="5"/>
      <c r="WH258" s="5"/>
      <c r="WI258" s="5"/>
      <c r="WJ258" s="5"/>
      <c r="WK258" s="5"/>
      <c r="WL258" s="5"/>
      <c r="WM258" s="5"/>
      <c r="WN258" s="5"/>
      <c r="WO258" s="5"/>
      <c r="WP258" s="5"/>
      <c r="WQ258" s="5"/>
      <c r="WR258" s="5"/>
      <c r="WS258" s="5"/>
      <c r="WT258" s="5"/>
      <c r="WU258" s="5"/>
      <c r="WV258" s="5"/>
      <c r="WW258" s="5"/>
      <c r="WX258" s="5"/>
      <c r="WY258" s="5"/>
      <c r="WZ258" s="5"/>
      <c r="XA258" s="5"/>
      <c r="XB258" s="5"/>
      <c r="XC258" s="5"/>
      <c r="XD258" s="5"/>
      <c r="XE258" s="5"/>
      <c r="XF258" s="5"/>
      <c r="XG258" s="5"/>
      <c r="XH258" s="5"/>
      <c r="XI258" s="5"/>
      <c r="XJ258" s="5"/>
      <c r="XK258" s="5"/>
      <c r="XL258" s="5"/>
      <c r="XM258" s="5"/>
      <c r="XN258" s="5"/>
      <c r="XO258" s="5"/>
      <c r="XP258" s="5"/>
      <c r="XQ258" s="5"/>
      <c r="XR258" s="5"/>
      <c r="XS258" s="5"/>
      <c r="XT258" s="5"/>
      <c r="XU258" s="5"/>
      <c r="XV258" s="5"/>
      <c r="XW258" s="5"/>
      <c r="XX258" s="5"/>
      <c r="XY258" s="5"/>
      <c r="XZ258" s="5"/>
      <c r="YA258" s="5"/>
      <c r="YB258" s="5"/>
      <c r="YC258" s="5"/>
      <c r="YD258" s="5"/>
      <c r="YE258" s="5"/>
      <c r="YF258" s="5"/>
      <c r="YG258" s="5"/>
      <c r="YH258" s="5"/>
      <c r="YI258" s="5"/>
      <c r="YJ258" s="5"/>
      <c r="YK258" s="5"/>
      <c r="YL258" s="5"/>
      <c r="YM258" s="5"/>
      <c r="YN258" s="5"/>
      <c r="YO258" s="5"/>
      <c r="YP258" s="5"/>
      <c r="YQ258" s="5"/>
      <c r="YR258" s="5"/>
      <c r="YS258" s="5"/>
      <c r="YT258" s="5"/>
      <c r="YU258" s="5"/>
      <c r="YV258" s="5"/>
      <c r="YW258" s="5"/>
      <c r="YX258" s="5"/>
      <c r="YY258" s="5"/>
      <c r="YZ258" s="5"/>
      <c r="ZA258" s="5"/>
      <c r="ZB258" s="5"/>
      <c r="ZC258" s="5"/>
      <c r="ZD258" s="5"/>
      <c r="ZE258" s="5"/>
      <c r="ZF258" s="5"/>
      <c r="ZG258" s="5"/>
      <c r="ZH258" s="5"/>
      <c r="ZI258" s="5"/>
      <c r="ZJ258" s="5"/>
      <c r="ZK258" s="5"/>
      <c r="ZL258" s="5"/>
      <c r="ZM258" s="5"/>
      <c r="ZN258" s="5"/>
      <c r="ZO258" s="5"/>
      <c r="ZP258" s="5"/>
      <c r="ZQ258" s="5"/>
      <c r="ZR258" s="5"/>
      <c r="ZS258" s="5"/>
      <c r="ZT258" s="5"/>
      <c r="ZU258" s="5"/>
      <c r="ZV258" s="5"/>
      <c r="ZW258" s="5"/>
      <c r="ZX258" s="5"/>
      <c r="ZY258" s="5"/>
      <c r="ZZ258" s="5"/>
      <c r="AAA258" s="5"/>
      <c r="AAB258" s="5"/>
      <c r="AAC258" s="5"/>
      <c r="AAD258" s="5"/>
      <c r="AAE258" s="5"/>
      <c r="AAF258" s="5"/>
      <c r="AAG258" s="5"/>
      <c r="AAH258" s="5"/>
      <c r="AAI258" s="5"/>
      <c r="AAJ258" s="5"/>
      <c r="AAK258" s="5"/>
      <c r="AAL258" s="5"/>
      <c r="AAM258" s="5"/>
      <c r="AAN258" s="5"/>
      <c r="AAO258" s="5"/>
      <c r="AAP258" s="5"/>
      <c r="AAQ258" s="5"/>
      <c r="AAR258" s="5"/>
      <c r="AAS258" s="5"/>
      <c r="AAT258" s="5"/>
      <c r="AAU258" s="5"/>
      <c r="AAV258" s="5"/>
      <c r="AAW258" s="5"/>
      <c r="AAX258" s="5"/>
      <c r="AAY258" s="5"/>
      <c r="AAZ258" s="5"/>
      <c r="ABA258" s="5"/>
      <c r="ABB258" s="5"/>
      <c r="ABC258" s="5"/>
      <c r="ABD258" s="5"/>
      <c r="ABE258" s="5"/>
      <c r="ABF258" s="5"/>
      <c r="ABG258" s="5"/>
      <c r="ABH258" s="5"/>
      <c r="ABI258" s="5"/>
      <c r="ABJ258" s="5"/>
      <c r="ABK258" s="5"/>
      <c r="ABL258" s="5"/>
      <c r="ABM258" s="5"/>
      <c r="ABN258" s="5"/>
      <c r="ABO258" s="5"/>
      <c r="ABP258" s="5"/>
      <c r="ABQ258" s="5"/>
      <c r="ABR258" s="5"/>
      <c r="ABS258" s="5"/>
      <c r="ABT258" s="5"/>
      <c r="ABU258" s="5"/>
      <c r="ABV258" s="5"/>
      <c r="ABW258" s="5"/>
      <c r="ABX258" s="5"/>
      <c r="ABY258" s="5"/>
      <c r="ABZ258" s="5"/>
      <c r="ACA258" s="5"/>
      <c r="ACB258" s="5"/>
      <c r="ACC258" s="5"/>
      <c r="ACD258" s="5"/>
      <c r="ACE258" s="5"/>
      <c r="ACF258" s="5"/>
      <c r="ACG258" s="5"/>
      <c r="ACH258" s="5"/>
      <c r="ACI258" s="5"/>
      <c r="ACJ258" s="5"/>
      <c r="ACK258" s="5"/>
      <c r="ACL258" s="5"/>
      <c r="ACM258" s="5"/>
      <c r="ACN258" s="5"/>
      <c r="ACO258" s="5"/>
      <c r="ACP258" s="5"/>
      <c r="ACQ258" s="5"/>
      <c r="ACR258" s="5"/>
      <c r="ACS258" s="5"/>
      <c r="ACT258" s="5"/>
      <c r="ACU258" s="5"/>
      <c r="ACV258" s="5"/>
      <c r="ACW258" s="5"/>
      <c r="ACX258" s="5"/>
      <c r="ACY258" s="5"/>
      <c r="ACZ258" s="5"/>
      <c r="ADA258" s="5"/>
      <c r="ADB258" s="5"/>
      <c r="ADC258" s="5"/>
      <c r="ADD258" s="5"/>
      <c r="ADE258" s="5"/>
      <c r="ADF258" s="5"/>
      <c r="ADG258" s="5"/>
      <c r="ADH258" s="5"/>
      <c r="ADI258" s="5"/>
      <c r="ADJ258" s="5"/>
      <c r="ADK258" s="5"/>
      <c r="ADL258" s="5"/>
      <c r="ADM258" s="5"/>
      <c r="ADN258" s="5"/>
      <c r="ADO258" s="5"/>
      <c r="ADP258" s="5"/>
      <c r="ADQ258" s="5"/>
      <c r="ADR258" s="5"/>
      <c r="ADS258" s="5"/>
      <c r="ADT258" s="5"/>
      <c r="ADU258" s="5"/>
      <c r="ADV258" s="5"/>
      <c r="ADW258" s="5"/>
      <c r="ADX258" s="5"/>
      <c r="ADY258" s="5"/>
      <c r="ADZ258" s="5"/>
      <c r="AEA258" s="5"/>
      <c r="AEB258" s="5"/>
      <c r="AEC258" s="5"/>
      <c r="AED258" s="5"/>
      <c r="AEE258" s="5"/>
      <c r="AEF258" s="5"/>
      <c r="AEG258" s="5"/>
      <c r="AEH258" s="5"/>
      <c r="AEI258" s="5"/>
      <c r="AEJ258" s="5"/>
      <c r="AEK258" s="5"/>
      <c r="AEL258" s="5"/>
      <c r="AEM258" s="5"/>
      <c r="AEN258" s="5"/>
      <c r="AEO258" s="5"/>
      <c r="AEP258" s="5"/>
      <c r="AEQ258" s="5"/>
      <c r="AER258" s="5"/>
      <c r="AES258" s="5"/>
      <c r="AET258" s="5"/>
      <c r="AEU258" s="5"/>
      <c r="AEV258" s="5"/>
      <c r="AEW258" s="5"/>
      <c r="AEX258" s="5"/>
      <c r="AEY258" s="5"/>
      <c r="AEZ258" s="5"/>
      <c r="AFA258" s="5"/>
      <c r="AFB258" s="5"/>
      <c r="AFC258" s="5"/>
      <c r="AFD258" s="5"/>
      <c r="AFE258" s="5"/>
      <c r="AFF258" s="5"/>
      <c r="AFG258" s="5"/>
      <c r="AFH258" s="5"/>
      <c r="AFI258" s="5"/>
      <c r="AFJ258" s="5"/>
      <c r="AFK258" s="5"/>
      <c r="AFL258" s="5"/>
      <c r="AFM258" s="5"/>
      <c r="AFN258" s="5"/>
      <c r="AFO258" s="5"/>
      <c r="AFP258" s="5"/>
      <c r="AFQ258" s="5"/>
      <c r="AFR258" s="5"/>
      <c r="AFS258" s="5"/>
      <c r="AFT258" s="5"/>
      <c r="AFU258" s="5"/>
      <c r="AFV258" s="5"/>
      <c r="AFW258" s="5"/>
      <c r="AFX258" s="5"/>
      <c r="AFY258" s="5"/>
      <c r="AFZ258" s="5"/>
      <c r="AGA258" s="5"/>
      <c r="AGB258" s="5"/>
      <c r="AGC258" s="5"/>
      <c r="AGD258" s="5"/>
      <c r="AGE258" s="5"/>
      <c r="AGF258" s="5"/>
      <c r="AGG258" s="5"/>
      <c r="AGH258" s="5"/>
      <c r="AGI258" s="5"/>
      <c r="AGJ258" s="5"/>
      <c r="AGK258" s="5"/>
      <c r="AGL258" s="5"/>
      <c r="AGM258" s="5"/>
      <c r="AGN258" s="5"/>
      <c r="AGO258" s="5"/>
      <c r="AGP258" s="5"/>
      <c r="AGQ258" s="5"/>
      <c r="AGR258" s="5"/>
      <c r="AGS258" s="5"/>
      <c r="AGT258" s="5"/>
      <c r="AGU258" s="5"/>
      <c r="AGV258" s="5"/>
      <c r="AGW258" s="5"/>
      <c r="AGX258" s="5"/>
      <c r="AGY258" s="5"/>
      <c r="AGZ258" s="5"/>
      <c r="AHA258" s="5"/>
      <c r="AHB258" s="5"/>
      <c r="AHC258" s="5"/>
      <c r="AHD258" s="5"/>
      <c r="AHE258" s="5"/>
      <c r="AHF258" s="5"/>
      <c r="AHG258" s="5"/>
      <c r="AHH258" s="5"/>
      <c r="AHI258" s="5"/>
      <c r="AHJ258" s="5"/>
      <c r="AHK258" s="5"/>
      <c r="AHL258" s="5"/>
      <c r="AHM258" s="5"/>
      <c r="AHN258" s="5"/>
      <c r="AHO258" s="5"/>
      <c r="AHP258" s="5"/>
      <c r="AHQ258" s="5"/>
      <c r="AHR258" s="5"/>
      <c r="AHS258" s="5"/>
      <c r="AHT258" s="5"/>
      <c r="AHU258" s="5"/>
      <c r="AHV258" s="5"/>
      <c r="AHW258" s="5"/>
      <c r="AHX258" s="5"/>
      <c r="AHY258" s="5"/>
      <c r="AHZ258" s="5"/>
      <c r="AIA258" s="5"/>
      <c r="AIB258" s="5"/>
      <c r="AIC258" s="5"/>
      <c r="AID258" s="5"/>
      <c r="AIE258" s="5"/>
      <c r="AIF258" s="5"/>
      <c r="AIG258" s="5"/>
      <c r="AIH258" s="5"/>
      <c r="AII258" s="5"/>
      <c r="AIJ258" s="5"/>
      <c r="AIK258" s="5"/>
      <c r="AIL258" s="5"/>
      <c r="AIM258" s="5"/>
      <c r="AIN258" s="5"/>
      <c r="AIO258" s="5"/>
      <c r="AIP258" s="5"/>
      <c r="AIQ258" s="5"/>
      <c r="AIR258" s="5"/>
      <c r="AIS258" s="5"/>
      <c r="AIT258" s="5"/>
      <c r="AIU258" s="5"/>
      <c r="AIV258" s="5"/>
      <c r="AIW258" s="5"/>
      <c r="AIX258" s="5"/>
      <c r="AIY258" s="5"/>
      <c r="AIZ258" s="5"/>
      <c r="AJA258" s="5"/>
      <c r="AJB258" s="5"/>
      <c r="AJC258" s="5"/>
      <c r="AJD258" s="5"/>
      <c r="AJE258" s="5"/>
      <c r="AJF258" s="5"/>
      <c r="AJG258" s="5"/>
      <c r="AJH258" s="5"/>
      <c r="AJI258" s="5"/>
      <c r="AJJ258" s="5"/>
      <c r="AJK258" s="5"/>
      <c r="AJL258" s="5"/>
      <c r="AJM258" s="5"/>
      <c r="AJN258" s="5"/>
      <c r="AJO258" s="5"/>
      <c r="AJP258" s="5"/>
    </row>
    <row r="259" spans="1:952" s="443" customFormat="1" ht="38.25" customHeight="1" x14ac:dyDescent="0.25">
      <c r="A259" s="438" t="s">
        <v>227</v>
      </c>
      <c r="B259" s="439" t="s">
        <v>69</v>
      </c>
      <c r="C259" s="440">
        <f>C257+C178</f>
        <v>6957724</v>
      </c>
      <c r="D259" s="440">
        <f>D257+D178</f>
        <v>436695.5</v>
      </c>
      <c r="E259" s="440">
        <f>E257+E178</f>
        <v>6521028.5</v>
      </c>
      <c r="F259" s="151">
        <f>D259/C259*100</f>
        <v>6.2764130914074778</v>
      </c>
      <c r="G259" s="440">
        <f>G257+G178</f>
        <v>1449249</v>
      </c>
      <c r="H259" s="440">
        <f>H257+H178</f>
        <v>436695.5</v>
      </c>
      <c r="I259" s="440">
        <f t="shared" si="45"/>
        <v>30.132537610859139</v>
      </c>
      <c r="J259" s="122"/>
      <c r="K259" s="122"/>
      <c r="L259" s="122"/>
      <c r="M259" s="122"/>
      <c r="N259" s="122"/>
      <c r="O259" s="122"/>
      <c r="P259" s="441"/>
      <c r="Q259" s="441"/>
      <c r="R259" s="441"/>
      <c r="S259" s="441"/>
      <c r="T259" s="441"/>
      <c r="U259" s="441"/>
      <c r="V259" s="441"/>
      <c r="W259" s="441"/>
      <c r="X259" s="441"/>
      <c r="Y259" s="441"/>
      <c r="Z259" s="441"/>
      <c r="AA259" s="441"/>
      <c r="AB259" s="441"/>
      <c r="AC259" s="441"/>
      <c r="AD259" s="441"/>
      <c r="AE259" s="441"/>
      <c r="AF259" s="441"/>
      <c r="AG259" s="441"/>
      <c r="AH259" s="441"/>
      <c r="AI259" s="441"/>
      <c r="AJ259" s="441"/>
      <c r="AK259" s="441"/>
      <c r="AL259" s="441"/>
      <c r="AM259" s="441"/>
      <c r="AN259" s="441"/>
      <c r="AO259" s="441"/>
      <c r="AP259" s="441"/>
      <c r="AQ259" s="441"/>
      <c r="AR259" s="441"/>
      <c r="AS259" s="442"/>
      <c r="AT259" s="442"/>
    </row>
    <row r="260" spans="1:952" ht="15.75" x14ac:dyDescent="0.25">
      <c r="A260" s="444"/>
      <c r="B260" s="445"/>
      <c r="C260" s="446"/>
      <c r="D260" s="444"/>
      <c r="E260" s="444"/>
      <c r="F260" s="444"/>
      <c r="G260" s="444"/>
      <c r="H260" s="444"/>
      <c r="I260" s="447"/>
    </row>
  </sheetData>
  <mergeCells count="11">
    <mergeCell ref="A74:A75"/>
    <mergeCell ref="B74:F74"/>
    <mergeCell ref="G74:I74"/>
    <mergeCell ref="B1:I1"/>
    <mergeCell ref="B2:H2"/>
    <mergeCell ref="A17:A18"/>
    <mergeCell ref="B17:F17"/>
    <mergeCell ref="G17:I17"/>
    <mergeCell ref="A62:A63"/>
    <mergeCell ref="B62:F62"/>
    <mergeCell ref="G62:I62"/>
  </mergeCells>
  <pageMargins left="0.23622047244094491" right="0.23622047244094491" top="0.74803149606299213" bottom="0.74803149606299213" header="0.31496062992125984" footer="0.31496062992125984"/>
  <pageSetup paperSize="9" scale="10" firstPageNumber="0" orientation="landscape" r:id="rId1"/>
  <rowBreaks count="1" manualBreakCount="1">
    <brk id="163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СШ 11</vt:lpstr>
      <vt:lpstr>'СШ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Kab14-002</dc:creator>
  <cp:lastModifiedBy>Светлана</cp:lastModifiedBy>
  <dcterms:created xsi:type="dcterms:W3CDTF">2024-03-28T08:28:46Z</dcterms:created>
  <dcterms:modified xsi:type="dcterms:W3CDTF">2024-03-29T07:24:55Z</dcterms:modified>
</cp:coreProperties>
</file>