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11'!$A$1:$I$259</definedName>
  </definedNames>
  <calcPr calcId="145621"/>
</workbook>
</file>

<file path=xl/calcChain.xml><?xml version="1.0" encoding="utf-8"?>
<calcChain xmlns="http://schemas.openxmlformats.org/spreadsheetml/2006/main">
  <c r="I258" i="1" l="1"/>
  <c r="D258" i="1"/>
  <c r="F258" i="1" s="1"/>
  <c r="I256" i="1"/>
  <c r="D256" i="1"/>
  <c r="E256" i="1" s="1"/>
  <c r="E255" i="1" s="1"/>
  <c r="H255" i="1"/>
  <c r="I255" i="1" s="1"/>
  <c r="G255" i="1"/>
  <c r="C255" i="1"/>
  <c r="I254" i="1"/>
  <c r="F254" i="1"/>
  <c r="D254" i="1"/>
  <c r="E254" i="1" s="1"/>
  <c r="E253" i="1" s="1"/>
  <c r="H253" i="1"/>
  <c r="H250" i="1" s="1"/>
  <c r="G253" i="1"/>
  <c r="D253" i="1"/>
  <c r="F253" i="1" s="1"/>
  <c r="C253" i="1"/>
  <c r="C250" i="1" s="1"/>
  <c r="I252" i="1"/>
  <c r="D252" i="1"/>
  <c r="F252" i="1" s="1"/>
  <c r="H251" i="1"/>
  <c r="G251" i="1"/>
  <c r="I251" i="1" s="1"/>
  <c r="C251" i="1"/>
  <c r="I249" i="1"/>
  <c r="I248" i="1" s="1"/>
  <c r="I247" i="1" s="1"/>
  <c r="F249" i="1"/>
  <c r="E249" i="1"/>
  <c r="E248" i="1" s="1"/>
  <c r="E247" i="1" s="1"/>
  <c r="H248" i="1"/>
  <c r="H247" i="1" s="1"/>
  <c r="G248" i="1"/>
  <c r="F248" i="1"/>
  <c r="F247" i="1" s="1"/>
  <c r="D248" i="1"/>
  <c r="D247" i="1" s="1"/>
  <c r="C248" i="1"/>
  <c r="G247" i="1"/>
  <c r="C247" i="1"/>
  <c r="I246" i="1"/>
  <c r="D246" i="1"/>
  <c r="F246" i="1" s="1"/>
  <c r="H245" i="1"/>
  <c r="I245" i="1" s="1"/>
  <c r="G245" i="1"/>
  <c r="C245" i="1"/>
  <c r="I244" i="1"/>
  <c r="F244" i="1"/>
  <c r="D244" i="1"/>
  <c r="D243" i="1" s="1"/>
  <c r="F243" i="1" s="1"/>
  <c r="H243" i="1"/>
  <c r="I243" i="1" s="1"/>
  <c r="G243" i="1"/>
  <c r="C243" i="1"/>
  <c r="C238" i="1" s="1"/>
  <c r="I242" i="1"/>
  <c r="F242" i="1"/>
  <c r="D242" i="1"/>
  <c r="E242" i="1" s="1"/>
  <c r="I241" i="1"/>
  <c r="D241" i="1"/>
  <c r="E241" i="1" s="1"/>
  <c r="I240" i="1"/>
  <c r="F240" i="1"/>
  <c r="D240" i="1"/>
  <c r="E240" i="1" s="1"/>
  <c r="H239" i="1"/>
  <c r="I239" i="1" s="1"/>
  <c r="G239" i="1"/>
  <c r="D239" i="1"/>
  <c r="F239" i="1" s="1"/>
  <c r="C239" i="1"/>
  <c r="G238" i="1"/>
  <c r="I237" i="1"/>
  <c r="D237" i="1"/>
  <c r="F237" i="1" s="1"/>
  <c r="H236" i="1"/>
  <c r="I236" i="1" s="1"/>
  <c r="G236" i="1"/>
  <c r="C236" i="1"/>
  <c r="I235" i="1"/>
  <c r="D235" i="1"/>
  <c r="E235" i="1" s="1"/>
  <c r="E234" i="1" s="1"/>
  <c r="H234" i="1"/>
  <c r="I234" i="1" s="1"/>
  <c r="G234" i="1"/>
  <c r="C234" i="1"/>
  <c r="C229" i="1" s="1"/>
  <c r="I233" i="1"/>
  <c r="F233" i="1"/>
  <c r="D233" i="1"/>
  <c r="E233" i="1" s="1"/>
  <c r="I232" i="1"/>
  <c r="D232" i="1"/>
  <c r="E232" i="1" s="1"/>
  <c r="I231" i="1"/>
  <c r="F231" i="1"/>
  <c r="D231" i="1"/>
  <c r="E231" i="1" s="1"/>
  <c r="H230" i="1"/>
  <c r="I230" i="1" s="1"/>
  <c r="G230" i="1"/>
  <c r="D230" i="1"/>
  <c r="F230" i="1" s="1"/>
  <c r="C230" i="1"/>
  <c r="G229" i="1"/>
  <c r="G217" i="1" s="1"/>
  <c r="I228" i="1"/>
  <c r="D228" i="1"/>
  <c r="F228" i="1" s="1"/>
  <c r="I227" i="1"/>
  <c r="D227" i="1"/>
  <c r="F227" i="1" s="1"/>
  <c r="I226" i="1"/>
  <c r="D226" i="1"/>
  <c r="F226" i="1" s="1"/>
  <c r="H225" i="1"/>
  <c r="I225" i="1" s="1"/>
  <c r="G225" i="1"/>
  <c r="C225" i="1"/>
  <c r="I224" i="1"/>
  <c r="F224" i="1"/>
  <c r="D224" i="1"/>
  <c r="E224" i="1" s="1"/>
  <c r="I223" i="1"/>
  <c r="F223" i="1"/>
  <c r="D223" i="1"/>
  <c r="E223" i="1" s="1"/>
  <c r="I222" i="1"/>
  <c r="F222" i="1"/>
  <c r="D222" i="1"/>
  <c r="E222" i="1" s="1"/>
  <c r="I221" i="1"/>
  <c r="F221" i="1"/>
  <c r="F219" i="1" s="1"/>
  <c r="D221" i="1"/>
  <c r="D219" i="1" s="1"/>
  <c r="E220" i="1"/>
  <c r="H219" i="1"/>
  <c r="I219" i="1" s="1"/>
  <c r="G219" i="1"/>
  <c r="C219" i="1"/>
  <c r="C218" i="1" s="1"/>
  <c r="G218" i="1"/>
  <c r="I216" i="1"/>
  <c r="E216" i="1"/>
  <c r="E215" i="1" s="1"/>
  <c r="D216" i="1"/>
  <c r="F216" i="1" s="1"/>
  <c r="H215" i="1"/>
  <c r="G215" i="1"/>
  <c r="C215" i="1"/>
  <c r="I214" i="1"/>
  <c r="D214" i="1"/>
  <c r="F214" i="1" s="1"/>
  <c r="I213" i="1"/>
  <c r="D213" i="1"/>
  <c r="F213" i="1" s="1"/>
  <c r="H212" i="1"/>
  <c r="G212" i="1"/>
  <c r="C212" i="1"/>
  <c r="I211" i="1"/>
  <c r="E211" i="1"/>
  <c r="E210" i="1" s="1"/>
  <c r="D211" i="1"/>
  <c r="F211" i="1" s="1"/>
  <c r="I210" i="1"/>
  <c r="H210" i="1"/>
  <c r="G210" i="1"/>
  <c r="D210" i="1"/>
  <c r="F210" i="1" s="1"/>
  <c r="C210" i="1"/>
  <c r="I209" i="1"/>
  <c r="D209" i="1"/>
  <c r="E209" i="1" s="1"/>
  <c r="E208" i="1" s="1"/>
  <c r="H208" i="1"/>
  <c r="G208" i="1"/>
  <c r="G207" i="1" s="1"/>
  <c r="C208" i="1"/>
  <c r="C207" i="1" s="1"/>
  <c r="I206" i="1"/>
  <c r="D206" i="1"/>
  <c r="H205" i="1"/>
  <c r="G205" i="1"/>
  <c r="C205" i="1"/>
  <c r="I204" i="1"/>
  <c r="E204" i="1"/>
  <c r="E203" i="1" s="1"/>
  <c r="D204" i="1"/>
  <c r="F204" i="1" s="1"/>
  <c r="I203" i="1"/>
  <c r="H203" i="1"/>
  <c r="G203" i="1"/>
  <c r="D203" i="1"/>
  <c r="F203" i="1" s="1"/>
  <c r="C203" i="1"/>
  <c r="I202" i="1"/>
  <c r="D202" i="1"/>
  <c r="E202" i="1" s="1"/>
  <c r="E201" i="1" s="1"/>
  <c r="H201" i="1"/>
  <c r="G201" i="1"/>
  <c r="G200" i="1" s="1"/>
  <c r="C201" i="1"/>
  <c r="C200" i="1" s="1"/>
  <c r="I199" i="1"/>
  <c r="D199" i="1"/>
  <c r="C198" i="1"/>
  <c r="I197" i="1"/>
  <c r="D197" i="1"/>
  <c r="F197" i="1" s="1"/>
  <c r="I196" i="1"/>
  <c r="E196" i="1"/>
  <c r="D196" i="1"/>
  <c r="F196" i="1" s="1"/>
  <c r="I195" i="1"/>
  <c r="D195" i="1"/>
  <c r="F195" i="1" s="1"/>
  <c r="D194" i="1"/>
  <c r="E194" i="1" s="1"/>
  <c r="I193" i="1"/>
  <c r="E193" i="1"/>
  <c r="D193" i="1"/>
  <c r="F193" i="1" s="1"/>
  <c r="I192" i="1"/>
  <c r="D192" i="1"/>
  <c r="F192" i="1" s="1"/>
  <c r="D191" i="1"/>
  <c r="E191" i="1" s="1"/>
  <c r="H190" i="1"/>
  <c r="G190" i="1"/>
  <c r="I190" i="1" s="1"/>
  <c r="D190" i="1"/>
  <c r="F190" i="1" s="1"/>
  <c r="C190" i="1"/>
  <c r="I189" i="1"/>
  <c r="D189" i="1"/>
  <c r="E189" i="1" s="1"/>
  <c r="I188" i="1"/>
  <c r="D188" i="1"/>
  <c r="E188" i="1" s="1"/>
  <c r="E187" i="1"/>
  <c r="I186" i="1"/>
  <c r="D186" i="1"/>
  <c r="F186" i="1" s="1"/>
  <c r="H185" i="1"/>
  <c r="G185" i="1"/>
  <c r="I185" i="1" s="1"/>
  <c r="C185" i="1"/>
  <c r="I184" i="1"/>
  <c r="D184" i="1"/>
  <c r="E184" i="1" s="1"/>
  <c r="I183" i="1"/>
  <c r="D183" i="1"/>
  <c r="E183" i="1" s="1"/>
  <c r="I182" i="1"/>
  <c r="F182" i="1"/>
  <c r="D182" i="1"/>
  <c r="E182" i="1" s="1"/>
  <c r="H181" i="1"/>
  <c r="G181" i="1"/>
  <c r="C181" i="1"/>
  <c r="C180" i="1" s="1"/>
  <c r="I177" i="1"/>
  <c r="F177" i="1"/>
  <c r="D177" i="1"/>
  <c r="E177" i="1" s="1"/>
  <c r="E176" i="1" s="1"/>
  <c r="H176" i="1"/>
  <c r="G176" i="1"/>
  <c r="F176" i="1"/>
  <c r="D176" i="1"/>
  <c r="D175" i="1" s="1"/>
  <c r="C176" i="1"/>
  <c r="C175" i="1" s="1"/>
  <c r="G175" i="1"/>
  <c r="E175" i="1"/>
  <c r="I174" i="1"/>
  <c r="D174" i="1"/>
  <c r="E174" i="1" s="1"/>
  <c r="E173" i="1" s="1"/>
  <c r="H173" i="1"/>
  <c r="G173" i="1"/>
  <c r="D173" i="1"/>
  <c r="F173" i="1" s="1"/>
  <c r="C173" i="1"/>
  <c r="I172" i="1"/>
  <c r="D172" i="1"/>
  <c r="F172" i="1" s="1"/>
  <c r="I171" i="1"/>
  <c r="E171" i="1"/>
  <c r="D171" i="1"/>
  <c r="F171" i="1" s="1"/>
  <c r="I170" i="1"/>
  <c r="D170" i="1"/>
  <c r="F170" i="1" s="1"/>
  <c r="H169" i="1"/>
  <c r="I169" i="1" s="1"/>
  <c r="G169" i="1"/>
  <c r="C169" i="1"/>
  <c r="I167" i="1"/>
  <c r="F167" i="1"/>
  <c r="D167" i="1"/>
  <c r="E167" i="1" s="1"/>
  <c r="I166" i="1"/>
  <c r="F166" i="1"/>
  <c r="D166" i="1"/>
  <c r="E166" i="1" s="1"/>
  <c r="I165" i="1"/>
  <c r="F165" i="1"/>
  <c r="D165" i="1"/>
  <c r="E165" i="1" s="1"/>
  <c r="H164" i="1"/>
  <c r="I164" i="1" s="1"/>
  <c r="G164" i="1"/>
  <c r="G163" i="1" s="1"/>
  <c r="D164" i="1"/>
  <c r="F164" i="1" s="1"/>
  <c r="C164" i="1"/>
  <c r="C163" i="1" s="1"/>
  <c r="H163" i="1"/>
  <c r="I163" i="1" s="1"/>
  <c r="I162" i="1"/>
  <c r="D162" i="1"/>
  <c r="F162" i="1" s="1"/>
  <c r="I161" i="1"/>
  <c r="E161" i="1"/>
  <c r="D161" i="1"/>
  <c r="F161" i="1" s="1"/>
  <c r="I160" i="1"/>
  <c r="D160" i="1"/>
  <c r="F160" i="1" s="1"/>
  <c r="H159" i="1"/>
  <c r="G159" i="1"/>
  <c r="I159" i="1" s="1"/>
  <c r="C159" i="1"/>
  <c r="I158" i="1"/>
  <c r="D158" i="1"/>
  <c r="E158" i="1" s="1"/>
  <c r="I157" i="1"/>
  <c r="D157" i="1"/>
  <c r="E157" i="1" s="1"/>
  <c r="E156" i="1"/>
  <c r="I155" i="1"/>
  <c r="D155" i="1"/>
  <c r="F155" i="1" s="1"/>
  <c r="I154" i="1"/>
  <c r="E154" i="1"/>
  <c r="D154" i="1"/>
  <c r="F154" i="1" s="1"/>
  <c r="I153" i="1"/>
  <c r="D153" i="1"/>
  <c r="F153" i="1" s="1"/>
  <c r="H152" i="1"/>
  <c r="G152" i="1"/>
  <c r="C152" i="1"/>
  <c r="I150" i="1"/>
  <c r="E150" i="1"/>
  <c r="D150" i="1"/>
  <c r="F150" i="1" s="1"/>
  <c r="H149" i="1"/>
  <c r="G149" i="1"/>
  <c r="E149" i="1"/>
  <c r="D149" i="1"/>
  <c r="C149" i="1"/>
  <c r="C139" i="1" s="1"/>
  <c r="I148" i="1"/>
  <c r="F148" i="1"/>
  <c r="D148" i="1"/>
  <c r="E148" i="1" s="1"/>
  <c r="I146" i="1"/>
  <c r="D146" i="1"/>
  <c r="E146" i="1" s="1"/>
  <c r="I145" i="1"/>
  <c r="D145" i="1"/>
  <c r="E145" i="1" s="1"/>
  <c r="I144" i="1"/>
  <c r="D144" i="1"/>
  <c r="E144" i="1" s="1"/>
  <c r="I143" i="1"/>
  <c r="F143" i="1"/>
  <c r="D143" i="1"/>
  <c r="E143" i="1" s="1"/>
  <c r="I142" i="1"/>
  <c r="D142" i="1"/>
  <c r="E142" i="1" s="1"/>
  <c r="I141" i="1"/>
  <c r="D141" i="1"/>
  <c r="E141" i="1" s="1"/>
  <c r="H140" i="1"/>
  <c r="G140" i="1"/>
  <c r="C140" i="1"/>
  <c r="G139" i="1"/>
  <c r="I138" i="1"/>
  <c r="D138" i="1"/>
  <c r="E138" i="1" s="1"/>
  <c r="E137" i="1" s="1"/>
  <c r="H137" i="1"/>
  <c r="G137" i="1"/>
  <c r="D137" i="1"/>
  <c r="F137" i="1" s="1"/>
  <c r="C137" i="1"/>
  <c r="I136" i="1"/>
  <c r="F136" i="1"/>
  <c r="I135" i="1"/>
  <c r="D135" i="1"/>
  <c r="F135" i="1" s="1"/>
  <c r="I134" i="1"/>
  <c r="D134" i="1"/>
  <c r="E134" i="1" s="1"/>
  <c r="I133" i="1"/>
  <c r="F133" i="1"/>
  <c r="D133" i="1"/>
  <c r="E133" i="1" s="1"/>
  <c r="H132" i="1"/>
  <c r="I132" i="1" s="1"/>
  <c r="G132" i="1"/>
  <c r="C132" i="1"/>
  <c r="I131" i="1"/>
  <c r="E131" i="1"/>
  <c r="E130" i="1" s="1"/>
  <c r="D131" i="1"/>
  <c r="F131" i="1" s="1"/>
  <c r="I130" i="1"/>
  <c r="H130" i="1"/>
  <c r="G130" i="1"/>
  <c r="D130" i="1"/>
  <c r="F130" i="1" s="1"/>
  <c r="C130" i="1"/>
  <c r="I129" i="1"/>
  <c r="D129" i="1"/>
  <c r="E129" i="1" s="1"/>
  <c r="E128" i="1" s="1"/>
  <c r="H128" i="1"/>
  <c r="G128" i="1"/>
  <c r="C128" i="1"/>
  <c r="C119" i="1" s="1"/>
  <c r="I127" i="1"/>
  <c r="E127" i="1"/>
  <c r="E126" i="1" s="1"/>
  <c r="D127" i="1"/>
  <c r="F127" i="1" s="1"/>
  <c r="H126" i="1"/>
  <c r="G126" i="1"/>
  <c r="C126" i="1"/>
  <c r="I125" i="1"/>
  <c r="D125" i="1"/>
  <c r="F125" i="1" s="1"/>
  <c r="H124" i="1"/>
  <c r="G124" i="1"/>
  <c r="C124" i="1"/>
  <c r="I123" i="1"/>
  <c r="E123" i="1"/>
  <c r="E122" i="1" s="1"/>
  <c r="D123" i="1"/>
  <c r="F123" i="1" s="1"/>
  <c r="I122" i="1"/>
  <c r="H122" i="1"/>
  <c r="G122" i="1"/>
  <c r="G119" i="1" s="1"/>
  <c r="D122" i="1"/>
  <c r="F122" i="1" s="1"/>
  <c r="C122" i="1"/>
  <c r="I121" i="1"/>
  <c r="D121" i="1"/>
  <c r="E121" i="1" s="1"/>
  <c r="E120" i="1" s="1"/>
  <c r="H120" i="1"/>
  <c r="G120" i="1"/>
  <c r="C120" i="1"/>
  <c r="I118" i="1"/>
  <c r="D118" i="1"/>
  <c r="F118" i="1" s="1"/>
  <c r="I117" i="1"/>
  <c r="D117" i="1"/>
  <c r="F117" i="1" s="1"/>
  <c r="I116" i="1"/>
  <c r="D116" i="1"/>
  <c r="F116" i="1" s="1"/>
  <c r="I115" i="1"/>
  <c r="D115" i="1"/>
  <c r="F115" i="1" s="1"/>
  <c r="E114" i="1"/>
  <c r="I113" i="1"/>
  <c r="D113" i="1"/>
  <c r="F113" i="1" s="1"/>
  <c r="I112" i="1"/>
  <c r="E112" i="1"/>
  <c r="D112" i="1"/>
  <c r="F112" i="1" s="1"/>
  <c r="I111" i="1"/>
  <c r="D111" i="1"/>
  <c r="F111" i="1" s="1"/>
  <c r="E110" i="1"/>
  <c r="I109" i="1"/>
  <c r="D109" i="1"/>
  <c r="E109" i="1" s="1"/>
  <c r="I108" i="1"/>
  <c r="F108" i="1"/>
  <c r="D108" i="1"/>
  <c r="E108" i="1" s="1"/>
  <c r="I107" i="1"/>
  <c r="D107" i="1"/>
  <c r="E107" i="1" s="1"/>
  <c r="H106" i="1"/>
  <c r="G106" i="1"/>
  <c r="C106" i="1"/>
  <c r="I105" i="1"/>
  <c r="E105" i="1"/>
  <c r="D105" i="1"/>
  <c r="F105" i="1" s="1"/>
  <c r="I104" i="1"/>
  <c r="D104" i="1"/>
  <c r="F104" i="1" s="1"/>
  <c r="I103" i="1"/>
  <c r="E103" i="1"/>
  <c r="D103" i="1"/>
  <c r="F103" i="1" s="1"/>
  <c r="I102" i="1"/>
  <c r="D102" i="1"/>
  <c r="F102" i="1" s="1"/>
  <c r="I101" i="1"/>
  <c r="E101" i="1"/>
  <c r="D101" i="1"/>
  <c r="F101" i="1" s="1"/>
  <c r="I100" i="1"/>
  <c r="D100" i="1"/>
  <c r="F100" i="1" s="1"/>
  <c r="I99" i="1"/>
  <c r="E99" i="1"/>
  <c r="D99" i="1"/>
  <c r="F99" i="1" s="1"/>
  <c r="I98" i="1"/>
  <c r="D98" i="1"/>
  <c r="F98" i="1" s="1"/>
  <c r="I97" i="1"/>
  <c r="E97" i="1"/>
  <c r="D97" i="1"/>
  <c r="F97" i="1" s="1"/>
  <c r="E96" i="1"/>
  <c r="I95" i="1"/>
  <c r="F95" i="1"/>
  <c r="D95" i="1"/>
  <c r="E95" i="1" s="1"/>
  <c r="H94" i="1"/>
  <c r="I94" i="1" s="1"/>
  <c r="G94" i="1"/>
  <c r="D94" i="1"/>
  <c r="F94" i="1" s="1"/>
  <c r="C94" i="1"/>
  <c r="I93" i="1"/>
  <c r="D93" i="1"/>
  <c r="F93" i="1" s="1"/>
  <c r="I92" i="1"/>
  <c r="E92" i="1"/>
  <c r="D92" i="1"/>
  <c r="F92" i="1" s="1"/>
  <c r="I91" i="1"/>
  <c r="D91" i="1"/>
  <c r="F91" i="1" s="1"/>
  <c r="I90" i="1"/>
  <c r="E90" i="1"/>
  <c r="D90" i="1"/>
  <c r="F90" i="1" s="1"/>
  <c r="H89" i="1"/>
  <c r="G89" i="1"/>
  <c r="D89" i="1"/>
  <c r="F89" i="1" s="1"/>
  <c r="C89" i="1"/>
  <c r="H88" i="1"/>
  <c r="I88" i="1" s="1"/>
  <c r="G88" i="1"/>
  <c r="C88" i="1"/>
  <c r="H87" i="1"/>
  <c r="I87" i="1" s="1"/>
  <c r="G87" i="1"/>
  <c r="C87" i="1"/>
  <c r="I86" i="1"/>
  <c r="F86" i="1"/>
  <c r="D86" i="1"/>
  <c r="E86" i="1" s="1"/>
  <c r="E85" i="1" s="1"/>
  <c r="H85" i="1"/>
  <c r="I85" i="1" s="1"/>
  <c r="G85" i="1"/>
  <c r="D85" i="1"/>
  <c r="F85" i="1" s="1"/>
  <c r="C85" i="1"/>
  <c r="I84" i="1"/>
  <c r="D84" i="1"/>
  <c r="F84" i="1" s="1"/>
  <c r="H83" i="1"/>
  <c r="G83" i="1"/>
  <c r="I83" i="1" s="1"/>
  <c r="C83" i="1"/>
  <c r="I82" i="1"/>
  <c r="D82" i="1"/>
  <c r="F82" i="1" s="1"/>
  <c r="C82" i="1"/>
  <c r="I81" i="1"/>
  <c r="D81" i="1"/>
  <c r="F81" i="1" s="1"/>
  <c r="I80" i="1"/>
  <c r="E80" i="1"/>
  <c r="D80" i="1"/>
  <c r="F80" i="1" s="1"/>
  <c r="H79" i="1"/>
  <c r="G79" i="1"/>
  <c r="C79" i="1"/>
  <c r="I78" i="1"/>
  <c r="D78" i="1"/>
  <c r="F78" i="1" s="1"/>
  <c r="H77" i="1"/>
  <c r="G77" i="1"/>
  <c r="C77" i="1"/>
  <c r="I72" i="1"/>
  <c r="G72" i="1"/>
  <c r="F72" i="1"/>
  <c r="D72" i="1"/>
  <c r="E72" i="1" s="1"/>
  <c r="G71" i="1"/>
  <c r="F71" i="1"/>
  <c r="E71" i="1"/>
  <c r="E70" i="1" s="1"/>
  <c r="D71" i="1"/>
  <c r="H70" i="1"/>
  <c r="C70" i="1"/>
  <c r="G69" i="1"/>
  <c r="I69" i="1" s="1"/>
  <c r="F69" i="1"/>
  <c r="D69" i="1"/>
  <c r="E69" i="1" s="1"/>
  <c r="G68" i="1"/>
  <c r="I68" i="1" s="1"/>
  <c r="D68" i="1"/>
  <c r="H67" i="1"/>
  <c r="C67" i="1"/>
  <c r="I66" i="1"/>
  <c r="F66" i="1"/>
  <c r="E66" i="1"/>
  <c r="D66" i="1"/>
  <c r="I65" i="1"/>
  <c r="G65" i="1"/>
  <c r="G64" i="1" s="1"/>
  <c r="D65" i="1"/>
  <c r="E65" i="1" s="1"/>
  <c r="E64" i="1" s="1"/>
  <c r="H64" i="1"/>
  <c r="C64" i="1"/>
  <c r="C73" i="1" s="1"/>
  <c r="B62" i="1"/>
  <c r="I59" i="1"/>
  <c r="F59" i="1"/>
  <c r="I58" i="1"/>
  <c r="E58" i="1"/>
  <c r="D58" i="1"/>
  <c r="D57" i="1" s="1"/>
  <c r="F57" i="1" s="1"/>
  <c r="C58" i="1"/>
  <c r="H57" i="1"/>
  <c r="G57" i="1"/>
  <c r="E57" i="1"/>
  <c r="C57" i="1"/>
  <c r="I56" i="1"/>
  <c r="F56" i="1"/>
  <c r="H55" i="1"/>
  <c r="G55" i="1"/>
  <c r="E55" i="1"/>
  <c r="D55" i="1"/>
  <c r="D54" i="1" s="1"/>
  <c r="C55" i="1"/>
  <c r="G54" i="1"/>
  <c r="E54" i="1"/>
  <c r="C54" i="1"/>
  <c r="C60" i="1" s="1"/>
  <c r="I53" i="1"/>
  <c r="F53" i="1"/>
  <c r="D53" i="1"/>
  <c r="E53" i="1" s="1"/>
  <c r="I52" i="1"/>
  <c r="D52" i="1"/>
  <c r="E52" i="1" s="1"/>
  <c r="E51" i="1" s="1"/>
  <c r="H51" i="1"/>
  <c r="H60" i="1" s="1"/>
  <c r="G51" i="1"/>
  <c r="G60" i="1" s="1"/>
  <c r="G11" i="1" s="1"/>
  <c r="C51" i="1"/>
  <c r="I50" i="1"/>
  <c r="F50" i="1"/>
  <c r="D50" i="1"/>
  <c r="E50" i="1" s="1"/>
  <c r="E60" i="1" s="1"/>
  <c r="I48" i="1"/>
  <c r="F48" i="1"/>
  <c r="D48" i="1"/>
  <c r="E48" i="1" s="1"/>
  <c r="I47" i="1"/>
  <c r="F47" i="1"/>
  <c r="D47" i="1"/>
  <c r="E47" i="1" s="1"/>
  <c r="E46" i="1" s="1"/>
  <c r="H46" i="1"/>
  <c r="G46" i="1"/>
  <c r="C46" i="1"/>
  <c r="I45" i="1"/>
  <c r="F45" i="1"/>
  <c r="E45" i="1"/>
  <c r="I44" i="1"/>
  <c r="D44" i="1"/>
  <c r="F44" i="1" s="1"/>
  <c r="I43" i="1"/>
  <c r="D43" i="1"/>
  <c r="F43" i="1" s="1"/>
  <c r="I42" i="1"/>
  <c r="D42" i="1"/>
  <c r="F42" i="1" s="1"/>
  <c r="I41" i="1"/>
  <c r="D41" i="1"/>
  <c r="F41" i="1" s="1"/>
  <c r="I40" i="1"/>
  <c r="D40" i="1"/>
  <c r="F40" i="1" s="1"/>
  <c r="I39" i="1"/>
  <c r="H39" i="1"/>
  <c r="G39" i="1"/>
  <c r="G38" i="1" s="1"/>
  <c r="C39" i="1"/>
  <c r="H38" i="1"/>
  <c r="C38" i="1"/>
  <c r="I37" i="1"/>
  <c r="F37" i="1"/>
  <c r="D37" i="1"/>
  <c r="E37" i="1" s="1"/>
  <c r="I36" i="1"/>
  <c r="F36" i="1"/>
  <c r="D36" i="1"/>
  <c r="E36" i="1" s="1"/>
  <c r="I35" i="1"/>
  <c r="F35" i="1"/>
  <c r="D35" i="1"/>
  <c r="E35" i="1" s="1"/>
  <c r="I34" i="1"/>
  <c r="F34" i="1"/>
  <c r="D34" i="1"/>
  <c r="E34" i="1" s="1"/>
  <c r="H33" i="1"/>
  <c r="G33" i="1"/>
  <c r="D33" i="1"/>
  <c r="C33" i="1"/>
  <c r="I32" i="1"/>
  <c r="D32" i="1"/>
  <c r="F32" i="1" s="1"/>
  <c r="I31" i="1"/>
  <c r="D31" i="1"/>
  <c r="E31" i="1" s="1"/>
  <c r="I30" i="1"/>
  <c r="D30" i="1"/>
  <c r="E30" i="1" s="1"/>
  <c r="H29" i="1"/>
  <c r="I29" i="1" s="1"/>
  <c r="G29" i="1"/>
  <c r="C29" i="1"/>
  <c r="I28" i="1"/>
  <c r="D28" i="1"/>
  <c r="F28" i="1" s="1"/>
  <c r="H27" i="1"/>
  <c r="I27" i="1" s="1"/>
  <c r="G27" i="1"/>
  <c r="D27" i="1"/>
  <c r="C27" i="1"/>
  <c r="I26" i="1"/>
  <c r="E26" i="1"/>
  <c r="E25" i="1" s="1"/>
  <c r="F25" i="1" s="1"/>
  <c r="D26" i="1"/>
  <c r="F26" i="1" s="1"/>
  <c r="H25" i="1"/>
  <c r="I25" i="1" s="1"/>
  <c r="G25" i="1"/>
  <c r="D25" i="1"/>
  <c r="C25" i="1"/>
  <c r="I24" i="1"/>
  <c r="F24" i="1"/>
  <c r="D24" i="1"/>
  <c r="E24" i="1" s="1"/>
  <c r="E23" i="1" s="1"/>
  <c r="F23" i="1" s="1"/>
  <c r="H23" i="1"/>
  <c r="G23" i="1"/>
  <c r="D23" i="1"/>
  <c r="C23" i="1"/>
  <c r="H22" i="1"/>
  <c r="H49" i="1" s="1"/>
  <c r="C22" i="1"/>
  <c r="I21" i="1"/>
  <c r="E21" i="1"/>
  <c r="D21" i="1"/>
  <c r="F21" i="1" s="1"/>
  <c r="I20" i="1"/>
  <c r="H20" i="1"/>
  <c r="F20" i="1"/>
  <c r="D20" i="1"/>
  <c r="E20" i="1" s="1"/>
  <c r="E19" i="1" s="1"/>
  <c r="H19" i="1"/>
  <c r="G19" i="1"/>
  <c r="C19" i="1"/>
  <c r="B17" i="1"/>
  <c r="I13" i="1"/>
  <c r="E13" i="1"/>
  <c r="C13" i="1"/>
  <c r="H12" i="1"/>
  <c r="G12" i="1"/>
  <c r="D12" i="1"/>
  <c r="C12" i="1"/>
  <c r="H11" i="1"/>
  <c r="C8" i="1"/>
  <c r="B2" i="1"/>
  <c r="E33" i="1" l="1"/>
  <c r="F33" i="1" s="1"/>
  <c r="C179" i="1"/>
  <c r="C257" i="1" s="1"/>
  <c r="C16" i="1" s="1"/>
  <c r="C217" i="1"/>
  <c r="G22" i="1"/>
  <c r="G49" i="1" s="1"/>
  <c r="G10" i="1" s="1"/>
  <c r="G9" i="1" s="1"/>
  <c r="I60" i="1"/>
  <c r="E164" i="1"/>
  <c r="E163" i="1" s="1"/>
  <c r="F19" i="1"/>
  <c r="D29" i="1"/>
  <c r="F55" i="1"/>
  <c r="C76" i="1"/>
  <c r="E88" i="1"/>
  <c r="D132" i="1"/>
  <c r="F132" i="1" s="1"/>
  <c r="G151" i="1"/>
  <c r="C168" i="1"/>
  <c r="F235" i="1"/>
  <c r="F256" i="1"/>
  <c r="C49" i="1"/>
  <c r="I11" i="1"/>
  <c r="I12" i="1"/>
  <c r="D19" i="1"/>
  <c r="E32" i="1"/>
  <c r="D46" i="1"/>
  <c r="F46" i="1" s="1"/>
  <c r="F52" i="1"/>
  <c r="I77" i="1"/>
  <c r="I79" i="1"/>
  <c r="E82" i="1"/>
  <c r="D83" i="1"/>
  <c r="F83" i="1" s="1"/>
  <c r="E84" i="1"/>
  <c r="E83" i="1" s="1"/>
  <c r="D88" i="1"/>
  <c r="F88" i="1" s="1"/>
  <c r="E89" i="1"/>
  <c r="E91" i="1"/>
  <c r="E87" i="1" s="1"/>
  <c r="E98" i="1"/>
  <c r="E102" i="1"/>
  <c r="D106" i="1"/>
  <c r="F106" i="1" s="1"/>
  <c r="F107" i="1"/>
  <c r="E113" i="1"/>
  <c r="I120" i="1"/>
  <c r="H119" i="1"/>
  <c r="I119" i="1" s="1"/>
  <c r="I124" i="1"/>
  <c r="I126" i="1"/>
  <c r="I128" i="1"/>
  <c r="I137" i="1"/>
  <c r="F145" i="1"/>
  <c r="H151" i="1"/>
  <c r="I151" i="1" s="1"/>
  <c r="E155" i="1"/>
  <c r="E160" i="1"/>
  <c r="D163" i="1"/>
  <c r="F163" i="1" s="1"/>
  <c r="G168" i="1"/>
  <c r="E170" i="1"/>
  <c r="I173" i="1"/>
  <c r="F175" i="1"/>
  <c r="G180" i="1"/>
  <c r="G179" i="1" s="1"/>
  <c r="E186" i="1"/>
  <c r="E185" i="1" s="1"/>
  <c r="E192" i="1"/>
  <c r="E195" i="1"/>
  <c r="I205" i="1"/>
  <c r="I208" i="1"/>
  <c r="I212" i="1"/>
  <c r="E221" i="1"/>
  <c r="D234" i="1"/>
  <c r="F234" i="1" s="1"/>
  <c r="F241" i="1"/>
  <c r="E244" i="1"/>
  <c r="E243" i="1" s="1"/>
  <c r="D255" i="1"/>
  <c r="F255" i="1" s="1"/>
  <c r="I38" i="1"/>
  <c r="F12" i="1"/>
  <c r="I19" i="1"/>
  <c r="I23" i="1"/>
  <c r="I33" i="1"/>
  <c r="I46" i="1"/>
  <c r="I51" i="1"/>
  <c r="I57" i="1"/>
  <c r="E81" i="1"/>
  <c r="E79" i="1" s="1"/>
  <c r="D87" i="1"/>
  <c r="F87" i="1" s="1"/>
  <c r="I89" i="1"/>
  <c r="E93" i="1"/>
  <c r="E100" i="1"/>
  <c r="E94" i="1" s="1"/>
  <c r="E104" i="1"/>
  <c r="I106" i="1"/>
  <c r="F109" i="1"/>
  <c r="E111" i="1"/>
  <c r="D120" i="1"/>
  <c r="F120" i="1" s="1"/>
  <c r="F121" i="1"/>
  <c r="D128" i="1"/>
  <c r="F128" i="1" s="1"/>
  <c r="F129" i="1"/>
  <c r="F134" i="1"/>
  <c r="F138" i="1"/>
  <c r="F141" i="1"/>
  <c r="I149" i="1"/>
  <c r="E153" i="1"/>
  <c r="F158" i="1"/>
  <c r="E162" i="1"/>
  <c r="E172" i="1"/>
  <c r="E169" i="1" s="1"/>
  <c r="E168" i="1" s="1"/>
  <c r="F174" i="1"/>
  <c r="F189" i="1"/>
  <c r="E197" i="1"/>
  <c r="D201" i="1"/>
  <c r="F201" i="1" s="1"/>
  <c r="F202" i="1"/>
  <c r="D208" i="1"/>
  <c r="F209" i="1"/>
  <c r="I215" i="1"/>
  <c r="E219" i="1"/>
  <c r="F232" i="1"/>
  <c r="E252" i="1"/>
  <c r="E251" i="1" s="1"/>
  <c r="E250" i="1" s="1"/>
  <c r="G250" i="1"/>
  <c r="I250" i="1" s="1"/>
  <c r="C10" i="1"/>
  <c r="E29" i="1"/>
  <c r="F29" i="1" s="1"/>
  <c r="E11" i="1"/>
  <c r="H10" i="1"/>
  <c r="H61" i="1"/>
  <c r="C61" i="1"/>
  <c r="C11" i="1"/>
  <c r="C7" i="1" s="1"/>
  <c r="E28" i="1"/>
  <c r="E27" i="1" s="1"/>
  <c r="F27" i="1" s="1"/>
  <c r="F30" i="1"/>
  <c r="F31" i="1"/>
  <c r="E40" i="1"/>
  <c r="E41" i="1"/>
  <c r="E42" i="1"/>
  <c r="E43" i="1"/>
  <c r="E44" i="1"/>
  <c r="D51" i="1"/>
  <c r="F51" i="1" s="1"/>
  <c r="F58" i="1"/>
  <c r="F68" i="1"/>
  <c r="E68" i="1"/>
  <c r="E67" i="1" s="1"/>
  <c r="E73" i="1" s="1"/>
  <c r="E8" i="1" s="1"/>
  <c r="D39" i="1"/>
  <c r="F54" i="1"/>
  <c r="I55" i="1"/>
  <c r="H54" i="1"/>
  <c r="I54" i="1" s="1"/>
  <c r="D64" i="1"/>
  <c r="F65" i="1"/>
  <c r="D67" i="1"/>
  <c r="F67" i="1" s="1"/>
  <c r="G67" i="1"/>
  <c r="G61" i="1"/>
  <c r="G70" i="1"/>
  <c r="I70" i="1" s="1"/>
  <c r="I71" i="1"/>
  <c r="D60" i="1"/>
  <c r="H73" i="1"/>
  <c r="I64" i="1"/>
  <c r="I67" i="1"/>
  <c r="D70" i="1"/>
  <c r="F70" i="1" s="1"/>
  <c r="H76" i="1"/>
  <c r="D140" i="1"/>
  <c r="E140" i="1"/>
  <c r="E139" i="1" s="1"/>
  <c r="F142" i="1"/>
  <c r="F146" i="1"/>
  <c r="I201" i="1"/>
  <c r="H200" i="1"/>
  <c r="I200" i="1" s="1"/>
  <c r="F199" i="1"/>
  <c r="D198" i="1"/>
  <c r="E199" i="1"/>
  <c r="E198" i="1" s="1"/>
  <c r="E239" i="1"/>
  <c r="E78" i="1"/>
  <c r="E77" i="1" s="1"/>
  <c r="D79" i="1"/>
  <c r="E115" i="1"/>
  <c r="E116" i="1"/>
  <c r="E117" i="1"/>
  <c r="E118" i="1"/>
  <c r="E125" i="1"/>
  <c r="E124" i="1" s="1"/>
  <c r="E119" i="1" s="1"/>
  <c r="D126" i="1"/>
  <c r="F126" i="1" s="1"/>
  <c r="E135" i="1"/>
  <c r="E132" i="1" s="1"/>
  <c r="F144" i="1"/>
  <c r="F149" i="1"/>
  <c r="C151" i="1"/>
  <c r="C178" i="1" s="1"/>
  <c r="I152" i="1"/>
  <c r="F157" i="1"/>
  <c r="I181" i="1"/>
  <c r="H180" i="1"/>
  <c r="F184" i="1"/>
  <c r="F188" i="1"/>
  <c r="F206" i="1"/>
  <c r="D205" i="1"/>
  <c r="F205" i="1" s="1"/>
  <c r="E206" i="1"/>
  <c r="E205" i="1" s="1"/>
  <c r="E200" i="1" s="1"/>
  <c r="G76" i="1"/>
  <c r="G178" i="1" s="1"/>
  <c r="G15" i="1" s="1"/>
  <c r="D77" i="1"/>
  <c r="F77" i="1" s="1"/>
  <c r="D124" i="1"/>
  <c r="F124" i="1" s="1"/>
  <c r="I140" i="1"/>
  <c r="H139" i="1"/>
  <c r="I139" i="1" s="1"/>
  <c r="I176" i="1"/>
  <c r="H175" i="1"/>
  <c r="D181" i="1"/>
  <c r="E181" i="1"/>
  <c r="F183" i="1"/>
  <c r="F208" i="1"/>
  <c r="E230" i="1"/>
  <c r="D152" i="1"/>
  <c r="D159" i="1"/>
  <c r="F159" i="1" s="1"/>
  <c r="D169" i="1"/>
  <c r="D185" i="1"/>
  <c r="F185" i="1" s="1"/>
  <c r="H218" i="1"/>
  <c r="I218" i="1" s="1"/>
  <c r="H207" i="1"/>
  <c r="I207" i="1" s="1"/>
  <c r="E213" i="1"/>
  <c r="E214" i="1"/>
  <c r="D215" i="1"/>
  <c r="F215" i="1" s="1"/>
  <c r="E226" i="1"/>
  <c r="E225" i="1" s="1"/>
  <c r="E218" i="1" s="1"/>
  <c r="E227" i="1"/>
  <c r="E228" i="1"/>
  <c r="H229" i="1"/>
  <c r="E237" i="1"/>
  <c r="E236" i="1" s="1"/>
  <c r="H238" i="1"/>
  <c r="I238" i="1" s="1"/>
  <c r="E246" i="1"/>
  <c r="E245" i="1" s="1"/>
  <c r="D251" i="1"/>
  <c r="F251" i="1" s="1"/>
  <c r="I253" i="1"/>
  <c r="E258" i="1"/>
  <c r="D212" i="1"/>
  <c r="F212" i="1" s="1"/>
  <c r="D225" i="1"/>
  <c r="F225" i="1" s="1"/>
  <c r="D236" i="1"/>
  <c r="F236" i="1" s="1"/>
  <c r="D245" i="1"/>
  <c r="F245" i="1" s="1"/>
  <c r="D250" i="1" l="1"/>
  <c r="D229" i="1"/>
  <c r="G73" i="1"/>
  <c r="G8" i="1" s="1"/>
  <c r="I22" i="1"/>
  <c r="G257" i="1"/>
  <c r="G16" i="1" s="1"/>
  <c r="C9" i="1"/>
  <c r="D218" i="1"/>
  <c r="F218" i="1" s="1"/>
  <c r="G14" i="1"/>
  <c r="E106" i="1"/>
  <c r="I49" i="1"/>
  <c r="E152" i="1"/>
  <c r="E151" i="1" s="1"/>
  <c r="E190" i="1"/>
  <c r="E180" i="1" s="1"/>
  <c r="E179" i="1" s="1"/>
  <c r="E159" i="1"/>
  <c r="C15" i="1"/>
  <c r="C14" i="1" s="1"/>
  <c r="C259" i="1"/>
  <c r="C5" i="1" s="1"/>
  <c r="C6" i="1"/>
  <c r="I229" i="1"/>
  <c r="H217" i="1"/>
  <c r="I217" i="1" s="1"/>
  <c r="E212" i="1"/>
  <c r="E207" i="1" s="1"/>
  <c r="F169" i="1"/>
  <c r="D168" i="1"/>
  <c r="F168" i="1" s="1"/>
  <c r="G259" i="1"/>
  <c r="D139" i="1"/>
  <c r="F139" i="1" s="1"/>
  <c r="F140" i="1"/>
  <c r="F60" i="1"/>
  <c r="D11" i="1"/>
  <c r="F11" i="1" s="1"/>
  <c r="G5" i="1"/>
  <c r="D73" i="1"/>
  <c r="F64" i="1"/>
  <c r="F39" i="1"/>
  <c r="D38" i="1"/>
  <c r="E76" i="1"/>
  <c r="F250" i="1"/>
  <c r="D13" i="1"/>
  <c r="F13" i="1" s="1"/>
  <c r="E238" i="1"/>
  <c r="I76" i="1"/>
  <c r="I61" i="1"/>
  <c r="F152" i="1"/>
  <c r="D151" i="1"/>
  <c r="F151" i="1" s="1"/>
  <c r="D207" i="1"/>
  <c r="F207" i="1" s="1"/>
  <c r="D180" i="1"/>
  <c r="F181" i="1"/>
  <c r="D119" i="1"/>
  <c r="F119" i="1" s="1"/>
  <c r="G6" i="1"/>
  <c r="F229" i="1"/>
  <c r="D238" i="1"/>
  <c r="F238" i="1" s="1"/>
  <c r="E229" i="1"/>
  <c r="E217" i="1" s="1"/>
  <c r="I175" i="1"/>
  <c r="H168" i="1"/>
  <c r="I168" i="1" s="1"/>
  <c r="D200" i="1"/>
  <c r="F200" i="1" s="1"/>
  <c r="I180" i="1"/>
  <c r="H179" i="1"/>
  <c r="F79" i="1"/>
  <c r="D76" i="1"/>
  <c r="I73" i="1"/>
  <c r="H8" i="1"/>
  <c r="E39" i="1"/>
  <c r="E38" i="1" s="1"/>
  <c r="E22" i="1" s="1"/>
  <c r="I10" i="1"/>
  <c r="H9" i="1"/>
  <c r="I9" i="1" s="1"/>
  <c r="G7" i="1" l="1"/>
  <c r="E178" i="1"/>
  <c r="E15" i="1" s="1"/>
  <c r="D178" i="1"/>
  <c r="F76" i="1"/>
  <c r="F38" i="1"/>
  <c r="D22" i="1"/>
  <c r="D49" i="1" s="1"/>
  <c r="E49" i="1"/>
  <c r="H178" i="1"/>
  <c r="I8" i="1"/>
  <c r="H257" i="1"/>
  <c r="I179" i="1"/>
  <c r="D217" i="1"/>
  <c r="F217" i="1" s="1"/>
  <c r="F180" i="1"/>
  <c r="D179" i="1"/>
  <c r="E257" i="1"/>
  <c r="F73" i="1"/>
  <c r="D8" i="1"/>
  <c r="F49" i="1" l="1"/>
  <c r="D6" i="1"/>
  <c r="F6" i="1" s="1"/>
  <c r="D10" i="1"/>
  <c r="D61" i="1"/>
  <c r="I178" i="1"/>
  <c r="H15" i="1"/>
  <c r="H6" i="1"/>
  <c r="I6" i="1" s="1"/>
  <c r="E259" i="1"/>
  <c r="E16" i="1"/>
  <c r="F8" i="1"/>
  <c r="H259" i="1"/>
  <c r="I257" i="1"/>
  <c r="I16" i="1" s="1"/>
  <c r="H16" i="1"/>
  <c r="H7" i="1" s="1"/>
  <c r="I7" i="1" s="1"/>
  <c r="F22" i="1"/>
  <c r="D257" i="1"/>
  <c r="F179" i="1"/>
  <c r="E10" i="1"/>
  <c r="E9" i="1" s="1"/>
  <c r="E6" i="1"/>
  <c r="E61" i="1"/>
  <c r="F178" i="1"/>
  <c r="D15" i="1"/>
  <c r="E12" i="1" l="1"/>
  <c r="E5" i="1"/>
  <c r="D259" i="1"/>
  <c r="F259" i="1" s="1"/>
  <c r="F257" i="1"/>
  <c r="D16" i="1"/>
  <c r="I259" i="1"/>
  <c r="H5" i="1"/>
  <c r="I5" i="1" s="1"/>
  <c r="F61" i="1"/>
  <c r="F10" i="1"/>
  <c r="D9" i="1"/>
  <c r="F9" i="1" s="1"/>
  <c r="F15" i="1"/>
  <c r="D14" i="1"/>
  <c r="F14" i="1" s="1"/>
  <c r="I15" i="1"/>
  <c r="H14" i="1"/>
  <c r="I14" i="1" s="1"/>
  <c r="E7" i="1"/>
  <c r="E14" i="1"/>
  <c r="D5" i="1" l="1"/>
  <c r="F5" i="1" s="1"/>
  <c r="F16" i="1"/>
  <c r="D7" i="1"/>
  <c r="F7" i="1" s="1"/>
</calcChain>
</file>

<file path=xl/sharedStrings.xml><?xml version="1.0" encoding="utf-8"?>
<sst xmlns="http://schemas.openxmlformats.org/spreadsheetml/2006/main" count="334" uniqueCount="228">
  <si>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</si>
  <si>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</si>
  <si>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</si>
  <si>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</si>
  <si>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</si>
  <si>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</si>
  <si>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</si>
  <si>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</si>
  <si>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</si>
  <si>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</si>
  <si>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</si>
  <si>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</si>
  <si>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</si>
  <si>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</si>
  <si>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</si>
  <si>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</si>
  <si>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</si>
  <si>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</si>
  <si>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</si>
  <si>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</si>
  <si>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</si>
  <si>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</si>
  <si>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</si>
  <si>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</si>
  <si>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</si>
  <si>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</si>
  <si>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</si>
  <si>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</si>
  <si>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</si>
  <si>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</si>
  <si>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</si>
  <si>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</si>
  <si>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</si>
  <si>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</si>
  <si>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</si>
  <si>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</si>
  <si>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</si>
  <si>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</si>
  <si>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</si>
  <si>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</si>
  <si>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</si>
  <si>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</si>
  <si>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</si>
  <si>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</si>
  <si>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</si>
  <si>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</si>
  <si>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</si>
  <si>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</si>
  <si>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</si>
  <si>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</si>
  <si>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</si>
  <si>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</si>
  <si>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</si>
  <si>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</si>
  <si>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</si>
  <si>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</si>
  <si>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</si>
  <si>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</si>
  <si>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</si>
  <si>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</si>
  <si>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</si>
  <si>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</si>
  <si>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</si>
  <si>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</si>
  <si>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</si>
  <si>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911 0702 1100071580 612</t>
  </si>
  <si>
    <t>Мероприятия по антитеррору 1.2.4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</si>
  <si>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</si>
  <si>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</si>
  <si>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</si>
  <si>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</si>
  <si>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</si>
  <si>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</si>
  <si>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</si>
  <si>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911 0702 1100053030 612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</si>
  <si>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</si>
  <si>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</si>
  <si>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</si>
  <si>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</si>
  <si>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</si>
  <si>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</si>
  <si>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</si>
  <si>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</si>
  <si>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</si>
  <si>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</si>
  <si>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</si>
  <si>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</si>
  <si>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</si>
  <si>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</si>
  <si>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</si>
  <si>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</si>
  <si>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</si>
  <si>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</si>
  <si>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</si>
  <si>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</si>
  <si>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</si>
  <si>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</si>
  <si>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</si>
  <si>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</si>
  <si>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</si>
  <si>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</si>
  <si>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</si>
  <si>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</si>
  <si>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</si>
  <si>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</si>
  <si>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</si>
  <si>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</si>
  <si>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</si>
  <si>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</si>
  <si>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</si>
  <si>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</si>
  <si>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</si>
  <si>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</si>
  <si>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</si>
  <si>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</si>
  <si>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</si>
  <si>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</si>
  <si>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</si>
  <si>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</si>
  <si>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</si>
  <si>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</si>
  <si>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</si>
  <si>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</si>
  <si>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</si>
  <si>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</si>
  <si>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</si>
  <si>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</si>
  <si>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</si>
  <si>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</si>
  <si>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</si>
  <si>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</si>
  <si>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</si>
  <si>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</si>
  <si>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</si>
  <si>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</si>
  <si>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</si>
  <si>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</si>
  <si>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</si>
  <si>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</si>
  <si>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</si>
  <si>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</si>
  <si>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</si>
  <si>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</si>
  <si>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</si>
  <si>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</si>
  <si>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Приобретение НПА, методических пособий, подписка, приобретение книг УТОЧНИТЬ НАЗВАНИЕ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</si>
  <si>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</si>
  <si>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</si>
  <si>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</si>
  <si>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</si>
  <si>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</si>
  <si>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</si>
  <si>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</si>
  <si>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</si>
  <si>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</si>
  <si>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</si>
  <si>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</si>
  <si>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</si>
  <si>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</si>
  <si>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</si>
  <si>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</si>
  <si>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</si>
  <si>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</si>
  <si>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</si>
  <si>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</si>
  <si>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</si>
  <si>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</si>
  <si>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</si>
  <si>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</si>
  <si>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</si>
  <si>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</si>
  <si>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</si>
  <si>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</si>
  <si>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</si>
  <si>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</si>
  <si>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</si>
  <si>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</si>
  <si>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</si>
  <si>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</si>
  <si>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</si>
  <si>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</si>
  <si>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</si>
  <si>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</si>
  <si>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</si>
  <si>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</si>
  <si>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</si>
  <si>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</si>
  <si>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</si>
  <si>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</si>
  <si>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</si>
  <si>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</si>
  <si>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</si>
  <si>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</si>
  <si>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</si>
  <si>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</si>
  <si>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</si>
  <si>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</si>
  <si>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</si>
  <si>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</si>
  <si>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</si>
  <si>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</si>
  <si>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</si>
  <si>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</si>
  <si>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</si>
  <si>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</si>
  <si>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</si>
  <si>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</si>
  <si>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</si>
  <si>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</si>
  <si>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</si>
  <si>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</si>
  <si>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</si>
  <si>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</si>
  <si>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</si>
  <si>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</si>
  <si>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911 0310 09000 20130   612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</si>
  <si>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</si>
  <si>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</si>
  <si>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911 1006 05000 20050 612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</si>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</sst>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\ _₽_-;\-* #,##0.00\ _₽_-;_-* \-??\ _₽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rgb="FF01E4EF"/>
        <bgColor rgb="FFFDEADA"/>
      </patternFill>
    </fill>
    <fill>
      <patternFill patternType="solid">
        <fgColor theme="2" tint="-0.249977111117893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D7E4BD"/>
        <bgColor rgb="FFD9D9D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Border="0" applyProtection="0"/>
    <xf numFmtId="43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8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Border="0" applyProtection="0"/>
  </cellStyleXfs>
  <cellXfs count="458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2" fillId="2" borderId="0" xfId="2" applyFill="1" applyProtection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5" borderId="4" xfId="2" applyFont="1" applyFill="1" applyBorder="1" applyAlignment="1" applyProtection="1">
      <alignment horizontal="center" vertical="center"/>
    </xf>
    <xf numFmtId="0" fontId="10" fillId="5" borderId="5" xfId="2" applyFont="1" applyFill="1" applyBorder="1" applyAlignment="1" applyProtection="1">
      <alignment horizontal="center" vertical="center" wrapText="1"/>
    </xf>
    <xf numFmtId="0" fontId="11" fillId="5" borderId="4" xfId="2" applyFont="1" applyFill="1" applyBorder="1" applyAlignment="1" applyProtection="1">
      <alignment horizontal="center" vertical="center"/>
    </xf>
    <xf numFmtId="0" fontId="9" fillId="6" borderId="0" xfId="2" applyFont="1" applyFill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5" borderId="0" xfId="2" applyFont="1" applyFill="1" applyBorder="1" applyAlignment="1" applyProtection="1">
      <alignment horizontal="center" vertical="center" wrapText="1"/>
    </xf>
    <xf numFmtId="0" fontId="9" fillId="5" borderId="0" xfId="2" applyFont="1" applyFill="1" applyAlignment="1" applyProtection="1">
      <alignment horizontal="center" vertical="center" wrapText="1"/>
    </xf>
    <xf numFmtId="0" fontId="5" fillId="7" borderId="3" xfId="2" applyFont="1" applyFill="1" applyBorder="1" applyAlignment="1" applyProtection="1">
      <alignment horizontal="left" vertical="center"/>
    </xf>
    <xf numFmtId="43" fontId="4" fillId="8" borderId="3" xfId="1" applyFont="1" applyFill="1" applyBorder="1" applyAlignment="1" applyProtection="1">
      <alignment horizontal="center" vertical="center" wrapText="1"/>
    </xf>
    <xf numFmtId="43" fontId="12" fillId="8" borderId="3" xfId="1" applyFont="1" applyFill="1" applyBorder="1" applyAlignment="1" applyProtection="1">
      <alignment horizontal="center" vertical="center" wrapText="1"/>
    </xf>
    <xf numFmtId="0" fontId="2" fillId="9" borderId="0" xfId="2" applyFill="1" applyBorder="1" applyProtection="1"/>
    <xf numFmtId="0" fontId="2" fillId="9" borderId="0" xfId="2" applyFill="1" applyProtection="1"/>
    <xf numFmtId="0" fontId="2" fillId="9" borderId="0" xfId="2" applyFont="1" applyFill="1" applyProtection="1"/>
    <xf numFmtId="0" fontId="5" fillId="10" borderId="3" xfId="2" applyFont="1" applyFill="1" applyBorder="1" applyAlignment="1" applyProtection="1">
      <alignment horizontal="left" vertical="center"/>
    </xf>
    <xf numFmtId="43" fontId="4" fillId="11" borderId="3" xfId="1" applyFont="1" applyFill="1" applyBorder="1" applyAlignment="1" applyProtection="1">
      <alignment horizontal="center" vertical="center" wrapText="1"/>
    </xf>
    <xf numFmtId="43" fontId="12" fillId="11" borderId="3" xfId="1" applyFont="1" applyFill="1" applyBorder="1" applyAlignment="1" applyProtection="1">
      <alignment horizontal="center" vertical="center" wrapText="1"/>
    </xf>
    <xf numFmtId="0" fontId="2" fillId="12" borderId="0" xfId="2" applyFill="1" applyBorder="1" applyProtection="1"/>
    <xf numFmtId="0" fontId="2" fillId="12" borderId="0" xfId="2" applyFill="1" applyProtection="1"/>
    <xf numFmtId="0" fontId="2" fillId="12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3" fillId="18" borderId="6" xfId="2" applyFont="1" applyFill="1" applyBorder="1" applyAlignment="1" applyProtection="1">
      <alignment vertical="center" wrapText="1"/>
    </xf>
    <xf numFmtId="0" fontId="8" fillId="9" borderId="0" xfId="2" applyFont="1" applyFill="1" applyBorder="1" applyAlignment="1" applyProtection="1">
      <alignment horizontal="center" vertical="center" wrapText="1"/>
    </xf>
    <xf numFmtId="0" fontId="8" fillId="9" borderId="0" xfId="2" applyFont="1" applyFill="1" applyAlignment="1" applyProtection="1">
      <alignment horizontal="center" vertical="center" wrapText="1"/>
    </xf>
    <xf numFmtId="0" fontId="8" fillId="12" borderId="0" xfId="2" applyFont="1" applyFill="1" applyBorder="1" applyAlignment="1" applyProtection="1">
      <alignment horizontal="center" vertical="center" wrapText="1"/>
    </xf>
    <xf numFmtId="0" fontId="8" fillId="12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0" fontId="7" fillId="12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 applyProtection="1">
      <alignment horizontal="left" vertical="center" wrapText="1"/>
    </xf>
    <xf numFmtId="0" fontId="15" fillId="19" borderId="3" xfId="0" applyFont="1" applyFill="1" applyBorder="1" applyAlignment="1" applyProtection="1">
      <alignment horizontal="center" vertical="center" wrapText="1"/>
    </xf>
    <xf numFmtId="43" fontId="4" fillId="19" borderId="7" xfId="1" applyFont="1" applyFill="1" applyBorder="1" applyAlignment="1" applyProtection="1">
      <alignment horizontal="center" vertical="center"/>
    </xf>
    <xf numFmtId="43" fontId="15" fillId="19" borderId="7" xfId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7" xfId="1" applyFont="1" applyFill="1" applyBorder="1" applyAlignment="1" applyProtection="1">
      <alignment horizontal="center" vertical="center" wrapText="1"/>
    </xf>
    <xf numFmtId="43" fontId="16" fillId="20" borderId="7" xfId="1" applyFont="1" applyFill="1" applyBorder="1" applyAlignment="1" applyProtection="1">
      <alignment horizontal="center" vertical="center" wrapText="1"/>
    </xf>
    <xf numFmtId="43" fontId="17" fillId="20" borderId="7" xfId="1" applyFont="1" applyFill="1" applyBorder="1" applyAlignment="1" applyProtection="1">
      <alignment horizontal="center" vertical="center" wrapText="1"/>
    </xf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18" fillId="22" borderId="3" xfId="0" applyFont="1" applyFill="1" applyBorder="1" applyAlignment="1" applyProtection="1">
      <alignment horizontal="left" wrapText="1"/>
    </xf>
    <xf numFmtId="0" fontId="15" fillId="22" borderId="3" xfId="0" applyFont="1" applyFill="1" applyBorder="1" applyAlignment="1" applyProtection="1">
      <alignment horizontal="center" vertical="center" wrapText="1"/>
    </xf>
    <xf numFmtId="43" fontId="4" fillId="22" borderId="7" xfId="1" applyFont="1" applyFill="1" applyBorder="1" applyAlignment="1" applyProtection="1">
      <alignment horizontal="center" vertical="center" wrapText="1"/>
    </xf>
    <xf numFmtId="43" fontId="15" fillId="22" borderId="7" xfId="1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18" fillId="19" borderId="3" xfId="0" applyFont="1" applyFill="1" applyBorder="1" applyAlignment="1" applyProtection="1">
      <alignment horizontal="left" wrapText="1"/>
    </xf>
    <xf numFmtId="43" fontId="4" fillId="19" borderId="7" xfId="1" applyFont="1" applyFill="1" applyBorder="1" applyAlignment="1" applyProtection="1">
      <alignment horizontal="center" vertical="center" wrapText="1"/>
    </xf>
    <xf numFmtId="43" fontId="15" fillId="19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5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4" fillId="19" borderId="7" xfId="0" applyFont="1" applyFill="1" applyBorder="1" applyAlignment="1" applyProtection="1">
      <alignment horizontal="left" vertical="center" wrapText="1"/>
    </xf>
    <xf numFmtId="43" fontId="4" fillId="23" borderId="7" xfId="1" applyFont="1" applyFill="1" applyBorder="1" applyAlignment="1" applyProtection="1">
      <alignment horizontal="center" vertical="center" wrapText="1"/>
    </xf>
    <xf numFmtId="43" fontId="12" fillId="23" borderId="7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4" borderId="7" xfId="0" applyFont="1" applyFill="1" applyBorder="1" applyAlignment="1" applyProtection="1">
      <alignment horizontal="left" vertical="center" wrapText="1"/>
    </xf>
    <xf numFmtId="0" fontId="5" fillId="19" borderId="7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0" borderId="0" xfId="0" applyFont="1" applyBorder="1" applyProtection="1"/>
    <xf numFmtId="0" fontId="19" fillId="0" borderId="0" xfId="0" applyFont="1" applyProtection="1"/>
    <xf numFmtId="0" fontId="8" fillId="0" borderId="7" xfId="0" applyFont="1" applyFill="1" applyBorder="1" applyAlignment="1" applyProtection="1">
      <alignment vertical="center" wrapText="1"/>
    </xf>
    <xf numFmtId="0" fontId="19" fillId="0" borderId="0" xfId="0" applyFont="1" applyFill="1" applyBorder="1" applyProtection="1"/>
    <xf numFmtId="0" fontId="19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4" borderId="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0" fillId="2" borderId="3" xfId="0" applyFont="1" applyFill="1" applyBorder="1" applyAlignment="1" applyProtection="1">
      <alignment horizontal="left" vertical="center" wrapText="1"/>
    </xf>
    <xf numFmtId="0" fontId="5" fillId="25" borderId="7" xfId="0" applyFont="1" applyFill="1" applyBorder="1" applyAlignment="1" applyProtection="1">
      <alignment horizontal="left" vertical="center" wrapText="1"/>
    </xf>
    <xf numFmtId="0" fontId="15" fillId="25" borderId="3" xfId="0" applyFont="1" applyFill="1" applyBorder="1" applyAlignment="1" applyProtection="1">
      <alignment horizontal="center" vertical="center" wrapText="1"/>
    </xf>
    <xf numFmtId="43" fontId="4" fillId="26" borderId="7" xfId="1" applyFont="1" applyFill="1" applyBorder="1" applyAlignment="1" applyProtection="1">
      <alignment horizontal="center" vertical="center" wrapText="1"/>
    </xf>
    <xf numFmtId="43" fontId="16" fillId="26" borderId="7" xfId="1" applyFont="1" applyFill="1" applyBorder="1" applyAlignment="1" applyProtection="1">
      <alignment horizontal="center" vertical="center" wrapText="1"/>
    </xf>
    <xf numFmtId="43" fontId="12" fillId="26" borderId="7" xfId="1" applyFont="1" applyFill="1" applyBorder="1" applyAlignment="1" applyProtection="1">
      <alignment horizontal="center" vertical="center" wrapText="1"/>
    </xf>
    <xf numFmtId="0" fontId="7" fillId="25" borderId="0" xfId="0" applyFont="1" applyFill="1" applyBorder="1" applyProtection="1"/>
    <xf numFmtId="0" fontId="7" fillId="25" borderId="0" xfId="0" applyFont="1" applyFill="1" applyProtection="1"/>
    <xf numFmtId="43" fontId="16" fillId="23" borderId="7" xfId="1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5" fillId="27" borderId="8" xfId="2" applyFont="1" applyFill="1" applyBorder="1" applyAlignment="1" applyProtection="1">
      <alignment horizontal="left" vertical="center" wrapText="1"/>
    </xf>
    <xf numFmtId="0" fontId="4" fillId="27" borderId="3" xfId="2" applyFont="1" applyFill="1" applyBorder="1" applyAlignment="1" applyProtection="1">
      <alignment horizontal="center" vertical="center" wrapText="1"/>
    </xf>
    <xf numFmtId="43" fontId="4" fillId="27" borderId="7" xfId="1" applyFont="1" applyFill="1" applyBorder="1" applyAlignment="1" applyProtection="1">
      <alignment horizontal="center" vertical="center" wrapText="1"/>
    </xf>
    <xf numFmtId="43" fontId="12" fillId="27" borderId="7" xfId="1" applyFont="1" applyFill="1" applyBorder="1" applyAlignment="1" applyProtection="1">
      <alignment horizontal="center" vertical="center" wrapText="1"/>
    </xf>
    <xf numFmtId="0" fontId="21" fillId="2" borderId="0" xfId="2" applyFont="1" applyFill="1" applyBorder="1" applyProtection="1"/>
    <xf numFmtId="0" fontId="21" fillId="28" borderId="0" xfId="2" applyFont="1" applyFill="1" applyBorder="1" applyProtection="1"/>
    <xf numFmtId="0" fontId="21" fillId="28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29" borderId="7" xfId="1" applyFont="1" applyFill="1" applyBorder="1" applyAlignment="1" applyProtection="1">
      <alignment horizontal="center" vertical="center" wrapText="1"/>
    </xf>
    <xf numFmtId="43" fontId="16" fillId="29" borderId="7" xfId="1" applyFont="1" applyFill="1" applyBorder="1" applyAlignment="1" applyProtection="1">
      <alignment horizontal="center" vertical="center" wrapText="1"/>
    </xf>
    <xf numFmtId="43" fontId="17" fillId="29" borderId="7" xfId="1" applyFont="1" applyFill="1" applyBorder="1" applyAlignment="1" applyProtection="1">
      <alignment horizontal="center" vertical="center" wrapText="1"/>
    </xf>
    <xf numFmtId="0" fontId="8" fillId="24" borderId="9" xfId="0" applyFont="1" applyFill="1" applyBorder="1" applyAlignment="1" applyProtection="1">
      <alignment horizontal="left" vertical="center" wrapText="1"/>
    </xf>
    <xf numFmtId="2" fontId="15" fillId="22" borderId="3" xfId="0" applyNumberFormat="1" applyFont="1" applyFill="1" applyBorder="1" applyAlignment="1" applyProtection="1">
      <alignment horizontal="center" vertical="center" wrapText="1"/>
    </xf>
    <xf numFmtId="43" fontId="12" fillId="29" borderId="7" xfId="1" applyFont="1" applyFill="1" applyBorder="1" applyAlignment="1" applyProtection="1">
      <alignment horizontal="center" vertical="center" wrapText="1"/>
    </xf>
    <xf numFmtId="0" fontId="5" fillId="30" borderId="9" xfId="2" applyFont="1" applyFill="1" applyBorder="1" applyAlignment="1" applyProtection="1">
      <alignment horizontal="center" vertical="top" wrapText="1"/>
    </xf>
    <xf numFmtId="2" fontId="15" fillId="31" borderId="3" xfId="0" applyNumberFormat="1" applyFont="1" applyFill="1" applyBorder="1" applyAlignment="1" applyProtection="1">
      <alignment horizontal="center" vertical="center" wrapText="1"/>
    </xf>
    <xf numFmtId="43" fontId="4" fillId="32" borderId="7" xfId="1" applyFont="1" applyFill="1" applyBorder="1" applyAlignment="1" applyProtection="1">
      <alignment horizontal="center" vertical="center" wrapText="1"/>
    </xf>
    <xf numFmtId="43" fontId="16" fillId="32" borderId="7" xfId="1" applyFont="1" applyFill="1" applyBorder="1" applyAlignment="1" applyProtection="1">
      <alignment horizontal="center" vertical="center" wrapText="1"/>
    </xf>
    <xf numFmtId="43" fontId="15" fillId="31" borderId="7" xfId="1" applyFont="1" applyFill="1" applyBorder="1" applyAlignment="1" applyProtection="1">
      <alignment horizontal="center" vertical="center"/>
    </xf>
    <xf numFmtId="43" fontId="12" fillId="20" borderId="7" xfId="1" applyFont="1" applyFill="1" applyBorder="1" applyAlignment="1" applyProtection="1">
      <alignment horizontal="center" vertical="center" wrapText="1"/>
    </xf>
    <xf numFmtId="49" fontId="15" fillId="22" borderId="3" xfId="0" applyNumberFormat="1" applyFont="1" applyFill="1" applyBorder="1" applyAlignment="1" applyProtection="1">
      <alignment horizontal="center" vertical="center" wrapText="1"/>
    </xf>
    <xf numFmtId="0" fontId="5" fillId="33" borderId="9" xfId="2" applyFont="1" applyFill="1" applyBorder="1" applyAlignment="1" applyProtection="1">
      <alignment horizontal="center" vertical="top" wrapText="1"/>
    </xf>
    <xf numFmtId="49" fontId="15" fillId="31" borderId="3" xfId="0" applyNumberFormat="1" applyFont="1" applyFill="1" applyBorder="1" applyAlignment="1" applyProtection="1">
      <alignment horizontal="center" vertical="center" wrapText="1"/>
    </xf>
    <xf numFmtId="0" fontId="5" fillId="28" borderId="9" xfId="0" applyFont="1" applyFill="1" applyBorder="1" applyAlignment="1" applyProtection="1">
      <alignment horizontal="left" vertical="center" wrapText="1"/>
    </xf>
    <xf numFmtId="0" fontId="15" fillId="28" borderId="3" xfId="0" applyFont="1" applyFill="1" applyBorder="1" applyAlignment="1" applyProtection="1">
      <alignment horizontal="center" vertical="center" wrapText="1"/>
    </xf>
    <xf numFmtId="43" fontId="4" fillId="28" borderId="7" xfId="1" applyFont="1" applyFill="1" applyBorder="1" applyAlignment="1" applyProtection="1">
      <alignment horizontal="center" vertical="center"/>
    </xf>
    <xf numFmtId="43" fontId="16" fillId="27" borderId="7" xfId="1" applyFont="1" applyFill="1" applyBorder="1" applyAlignment="1" applyProtection="1">
      <alignment horizontal="center" vertical="center" wrapText="1"/>
    </xf>
    <xf numFmtId="43" fontId="15" fillId="28" borderId="7" xfId="1" applyFont="1" applyFill="1" applyBorder="1" applyAlignment="1" applyProtection="1">
      <alignment horizontal="center" vertical="center"/>
    </xf>
    <xf numFmtId="0" fontId="7" fillId="28" borderId="0" xfId="0" applyFont="1" applyFill="1" applyBorder="1" applyProtection="1"/>
    <xf numFmtId="0" fontId="7" fillId="28" borderId="0" xfId="0" applyFont="1" applyFill="1" applyProtection="1"/>
    <xf numFmtId="0" fontId="5" fillId="34" borderId="9" xfId="0" applyFont="1" applyFill="1" applyBorder="1" applyAlignment="1" applyProtection="1">
      <alignment horizontal="left" vertical="center" wrapText="1"/>
    </xf>
    <xf numFmtId="0" fontId="15" fillId="34" borderId="3" xfId="0" applyFont="1" applyFill="1" applyBorder="1" applyAlignment="1" applyProtection="1">
      <alignment horizontal="center" vertical="center" wrapText="1"/>
    </xf>
    <xf numFmtId="43" fontId="4" fillId="34" borderId="7" xfId="1" applyFont="1" applyFill="1" applyBorder="1" applyAlignment="1" applyProtection="1">
      <alignment horizontal="center" vertical="center"/>
    </xf>
    <xf numFmtId="43" fontId="4" fillId="35" borderId="7" xfId="1" applyFont="1" applyFill="1" applyBorder="1" applyAlignment="1" applyProtection="1">
      <alignment horizontal="center" vertical="center" wrapText="1"/>
    </xf>
    <xf numFmtId="43" fontId="15" fillId="34" borderId="7" xfId="1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7" xfId="1" applyFont="1" applyFill="1" applyBorder="1" applyAlignment="1" applyProtection="1">
      <alignment horizontal="center" vertical="center"/>
    </xf>
    <xf numFmtId="43" fontId="15" fillId="22" borderId="7" xfId="1" applyFont="1" applyFill="1" applyBorder="1" applyAlignment="1" applyProtection="1">
      <alignment horizontal="center" vertical="center"/>
    </xf>
    <xf numFmtId="43" fontId="4" fillId="2" borderId="7" xfId="1" applyFont="1" applyFill="1" applyBorder="1" applyAlignment="1" applyProtection="1">
      <alignment horizontal="center" vertical="center"/>
    </xf>
    <xf numFmtId="43" fontId="16" fillId="2" borderId="7" xfId="1" applyFont="1" applyFill="1" applyBorder="1" applyAlignment="1" applyProtection="1">
      <alignment horizontal="center" vertical="center"/>
    </xf>
    <xf numFmtId="43" fontId="22" fillId="2" borderId="7" xfId="1" applyFont="1" applyFill="1" applyBorder="1" applyAlignment="1" applyProtection="1">
      <alignment horizontal="center" vertical="center"/>
    </xf>
    <xf numFmtId="0" fontId="5" fillId="36" borderId="9" xfId="2" applyFont="1" applyFill="1" applyBorder="1" applyAlignment="1" applyProtection="1">
      <alignment horizontal="center" vertical="center" wrapText="1"/>
    </xf>
    <xf numFmtId="49" fontId="4" fillId="36" borderId="10" xfId="2" applyNumberFormat="1" applyFont="1" applyFill="1" applyBorder="1" applyAlignment="1" applyProtection="1">
      <alignment horizontal="center" vertical="center" wrapText="1"/>
    </xf>
    <xf numFmtId="43" fontId="4" fillId="37" borderId="3" xfId="1" applyFont="1" applyFill="1" applyBorder="1" applyAlignment="1" applyProtection="1">
      <alignment horizontal="center" vertical="center" wrapText="1"/>
    </xf>
    <xf numFmtId="0" fontId="21" fillId="31" borderId="0" xfId="2" applyFont="1" applyFill="1" applyBorder="1" applyProtection="1"/>
    <xf numFmtId="0" fontId="21" fillId="31" borderId="0" xfId="2" applyFont="1" applyFill="1" applyProtection="1"/>
    <xf numFmtId="0" fontId="5" fillId="38" borderId="9" xfId="2" applyFont="1" applyFill="1" applyBorder="1" applyAlignment="1" applyProtection="1">
      <alignment horizontal="left" vertical="center" wrapText="1"/>
    </xf>
    <xf numFmtId="49" fontId="23" fillId="38" borderId="10" xfId="2" applyNumberFormat="1" applyFont="1" applyFill="1" applyBorder="1" applyAlignment="1" applyProtection="1">
      <alignment horizontal="center" vertical="center" wrapText="1"/>
    </xf>
    <xf numFmtId="43" fontId="23" fillId="39" borderId="3" xfId="1" applyFont="1" applyFill="1" applyBorder="1" applyAlignment="1" applyProtection="1">
      <alignment horizontal="center" vertical="center" wrapText="1"/>
    </xf>
    <xf numFmtId="0" fontId="5" fillId="6" borderId="9" xfId="2" applyFont="1" applyFill="1" applyBorder="1" applyAlignment="1" applyProtection="1">
      <alignment horizontal="left" wrapText="1"/>
    </xf>
    <xf numFmtId="49" fontId="4" fillId="40" borderId="10" xfId="2" applyNumberFormat="1" applyFont="1" applyFill="1" applyBorder="1" applyAlignment="1" applyProtection="1">
      <alignment horizontal="center" vertical="center" wrapText="1"/>
    </xf>
    <xf numFmtId="43" fontId="23" fillId="41" borderId="3" xfId="1" applyFont="1" applyFill="1" applyBorder="1" applyAlignment="1" applyProtection="1">
      <alignment horizontal="center" vertical="center" wrapText="1"/>
    </xf>
    <xf numFmtId="43" fontId="24" fillId="2" borderId="3" xfId="1" applyFont="1" applyFill="1" applyBorder="1" applyProtection="1"/>
    <xf numFmtId="43" fontId="25" fillId="2" borderId="3" xfId="1" applyFont="1" applyFill="1" applyBorder="1" applyProtection="1"/>
    <xf numFmtId="0" fontId="2" fillId="25" borderId="0" xfId="2" applyFill="1" applyBorder="1" applyProtection="1"/>
    <xf numFmtId="0" fontId="2" fillId="25" borderId="0" xfId="2" applyFill="1" applyProtection="1"/>
    <xf numFmtId="0" fontId="2" fillId="25" borderId="0" xfId="2" applyFont="1" applyFill="1" applyProtection="1"/>
    <xf numFmtId="49" fontId="4" fillId="38" borderId="10" xfId="2" applyNumberFormat="1" applyFont="1" applyFill="1" applyBorder="1" applyAlignment="1" applyProtection="1">
      <alignment horizontal="center" vertical="center" wrapText="1"/>
    </xf>
    <xf numFmtId="0" fontId="21" fillId="25" borderId="0" xfId="2" applyFont="1" applyFill="1" applyBorder="1" applyProtection="1"/>
    <xf numFmtId="0" fontId="21" fillId="25" borderId="0" xfId="2" applyFont="1" applyFill="1" applyProtection="1"/>
    <xf numFmtId="43" fontId="4" fillId="41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7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6" fillId="2" borderId="3" xfId="1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2" borderId="9" xfId="2" applyFont="1" applyFill="1" applyBorder="1" applyAlignment="1" applyProtection="1">
      <alignment horizontal="left" wrapText="1"/>
    </xf>
    <xf numFmtId="1" fontId="4" fillId="19" borderId="7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0" fontId="5" fillId="25" borderId="0" xfId="2" applyFont="1" applyFill="1" applyBorder="1" applyAlignment="1">
      <alignment wrapText="1"/>
    </xf>
    <xf numFmtId="0" fontId="5" fillId="25" borderId="0" xfId="2" applyFont="1" applyFill="1" applyAlignment="1">
      <alignment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1" fontId="4" fillId="6" borderId="7" xfId="2" applyNumberFormat="1" applyFont="1" applyFill="1" applyBorder="1" applyAlignment="1" applyProtection="1">
      <alignment horizontal="center" wrapText="1"/>
    </xf>
    <xf numFmtId="43" fontId="26" fillId="2" borderId="3" xfId="1" applyFont="1" applyFill="1" applyBorder="1" applyProtection="1"/>
    <xf numFmtId="43" fontId="27" fillId="2" borderId="3" xfId="1" applyFont="1" applyFill="1" applyBorder="1" applyProtection="1"/>
    <xf numFmtId="0" fontId="2" fillId="25" borderId="0" xfId="2" applyFill="1" applyBorder="1"/>
    <xf numFmtId="0" fontId="2" fillId="25" borderId="0" xfId="2" applyFill="1"/>
    <xf numFmtId="0" fontId="2" fillId="25" borderId="0" xfId="2" applyFont="1" applyFill="1"/>
    <xf numFmtId="0" fontId="5" fillId="23" borderId="9" xfId="2" applyFont="1" applyFill="1" applyBorder="1" applyAlignment="1" applyProtection="1">
      <alignment horizontal="left" wrapText="1"/>
    </xf>
    <xf numFmtId="165" fontId="4" fillId="23" borderId="7" xfId="2" applyNumberFormat="1" applyFont="1" applyFill="1" applyBorder="1" applyAlignment="1" applyProtection="1">
      <alignment horizontal="center" wrapText="1"/>
    </xf>
    <xf numFmtId="43" fontId="4" fillId="23" borderId="3" xfId="1" applyFont="1" applyFill="1" applyBorder="1" applyAlignment="1" applyProtection="1">
      <alignment horizontal="center" vertical="center"/>
    </xf>
    <xf numFmtId="0" fontId="13" fillId="43" borderId="9" xfId="2" applyFont="1" applyFill="1" applyBorder="1" applyAlignment="1" applyProtection="1">
      <alignment horizontal="left" wrapText="1"/>
    </xf>
    <xf numFmtId="165" fontId="23" fillId="43" borderId="7" xfId="2" applyNumberFormat="1" applyFont="1" applyFill="1" applyBorder="1" applyAlignment="1" applyProtection="1">
      <alignment horizontal="center" wrapText="1"/>
    </xf>
    <xf numFmtId="43" fontId="23" fillId="43" borderId="3" xfId="1" applyFont="1" applyFill="1" applyBorder="1" applyAlignment="1" applyProtection="1">
      <alignment horizontal="center" vertical="center"/>
    </xf>
    <xf numFmtId="43" fontId="4" fillId="43" borderId="7" xfId="1" applyFont="1" applyFill="1" applyBorder="1" applyAlignment="1" applyProtection="1">
      <alignment horizontal="center" vertical="center" wrapText="1"/>
    </xf>
    <xf numFmtId="0" fontId="28" fillId="4" borderId="0" xfId="2" applyFont="1" applyFill="1" applyBorder="1" applyProtection="1"/>
    <xf numFmtId="0" fontId="28" fillId="4" borderId="0" xfId="2" applyFont="1" applyFill="1" applyProtection="1"/>
    <xf numFmtId="0" fontId="8" fillId="6" borderId="9" xfId="2" applyFont="1" applyFill="1" applyBorder="1" applyAlignment="1" applyProtection="1">
      <alignment horizontal="left" vertical="top" wrapText="1"/>
    </xf>
    <xf numFmtId="1" fontId="4" fillId="0" borderId="7" xfId="2" applyNumberFormat="1" applyFont="1" applyBorder="1" applyAlignment="1" applyProtection="1">
      <alignment horizontal="center" vertical="center"/>
    </xf>
    <xf numFmtId="43" fontId="16" fillId="0" borderId="12" xfId="1" applyFont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6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3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5" borderId="0" xfId="2" applyFont="1" applyFill="1" applyBorder="1" applyAlignment="1" applyProtection="1">
      <alignment vertical="center" wrapText="1"/>
    </xf>
    <xf numFmtId="0" fontId="5" fillId="25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4" borderId="4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wrapText="1"/>
    </xf>
    <xf numFmtId="0" fontId="4" fillId="2" borderId="7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6" fillId="5" borderId="12" xfId="1" applyFont="1" applyFill="1" applyBorder="1" applyAlignment="1" applyProtection="1">
      <alignment horizontal="center" vertical="center"/>
      <protection locked="0"/>
    </xf>
    <xf numFmtId="43" fontId="16" fillId="6" borderId="3" xfId="1" applyFont="1" applyFill="1" applyBorder="1" applyAlignment="1" applyProtection="1">
      <alignment wrapText="1"/>
    </xf>
    <xf numFmtId="0" fontId="8" fillId="6" borderId="0" xfId="2" applyFont="1" applyFill="1" applyBorder="1" applyAlignment="1" applyProtection="1">
      <alignment wrapText="1"/>
    </xf>
    <xf numFmtId="0" fontId="8" fillId="6" borderId="0" xfId="2" applyFont="1" applyFill="1" applyBorder="1" applyAlignment="1">
      <alignment wrapText="1"/>
    </xf>
    <xf numFmtId="0" fontId="8" fillId="5" borderId="0" xfId="2" applyFont="1" applyFill="1" applyBorder="1" applyAlignment="1">
      <alignment wrapText="1"/>
    </xf>
    <xf numFmtId="0" fontId="8" fillId="5" borderId="0" xfId="2" applyFont="1" applyFill="1" applyAlignment="1">
      <alignment wrapText="1"/>
    </xf>
    <xf numFmtId="0" fontId="8" fillId="45" borderId="4" xfId="2" applyFont="1" applyFill="1" applyBorder="1" applyAlignment="1" applyProtection="1">
      <alignment horizontal="left" vertical="center" wrapText="1"/>
    </xf>
    <xf numFmtId="0" fontId="4" fillId="45" borderId="7" xfId="2" applyFont="1" applyFill="1" applyBorder="1" applyAlignment="1" applyProtection="1">
      <alignment horizontal="center" vertical="center" wrapText="1"/>
    </xf>
    <xf numFmtId="1" fontId="4" fillId="45" borderId="7" xfId="2" applyNumberFormat="1" applyFont="1" applyFill="1" applyBorder="1" applyAlignment="1" applyProtection="1">
      <alignment horizontal="center" vertical="center"/>
    </xf>
    <xf numFmtId="0" fontId="5" fillId="25" borderId="0" xfId="2" applyFont="1" applyFill="1" applyBorder="1" applyAlignment="1" applyProtection="1">
      <alignment wrapText="1"/>
    </xf>
    <xf numFmtId="0" fontId="5" fillId="25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7" xfId="2" applyNumberFormat="1" applyFont="1" applyBorder="1" applyAlignment="1" applyProtection="1">
      <alignment horizontal="center"/>
    </xf>
    <xf numFmtId="0" fontId="8" fillId="6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6" borderId="9" xfId="2" applyFont="1" applyFill="1" applyBorder="1" applyAlignment="1" applyProtection="1">
      <alignment vertical="center" wrapText="1"/>
    </xf>
    <xf numFmtId="1" fontId="4" fillId="5" borderId="7" xfId="2" applyNumberFormat="1" applyFont="1" applyFill="1" applyBorder="1" applyAlignment="1" applyProtection="1">
      <alignment horizontal="center" vertical="center"/>
    </xf>
    <xf numFmtId="43" fontId="16" fillId="6" borderId="3" xfId="1" applyFont="1" applyFill="1" applyBorder="1" applyAlignment="1" applyProtection="1">
      <alignment vertical="center" wrapText="1"/>
    </xf>
    <xf numFmtId="0" fontId="5" fillId="6" borderId="0" xfId="2" applyFont="1" applyFill="1" applyBorder="1" applyAlignment="1" applyProtection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5" borderId="0" xfId="2" applyFont="1" applyFill="1" applyBorder="1" applyAlignment="1">
      <alignment vertical="center" wrapText="1"/>
    </xf>
    <xf numFmtId="0" fontId="5" fillId="5" borderId="0" xfId="2" applyFont="1" applyFill="1" applyAlignment="1">
      <alignment vertical="center" wrapText="1"/>
    </xf>
    <xf numFmtId="49" fontId="8" fillId="2" borderId="4" xfId="3" applyNumberFormat="1" applyFont="1" applyFill="1" applyBorder="1" applyAlignment="1" applyProtection="1">
      <alignment wrapText="1"/>
    </xf>
    <xf numFmtId="43" fontId="16" fillId="2" borderId="12" xfId="1" applyFont="1" applyFill="1" applyBorder="1" applyAlignment="1" applyProtection="1">
      <alignment horizontal="center" vertical="center"/>
      <protection locked="0"/>
    </xf>
    <xf numFmtId="0" fontId="5" fillId="46" borderId="4" xfId="2" applyFont="1" applyFill="1" applyBorder="1" applyAlignment="1" applyProtection="1">
      <alignment horizontal="left" vertical="center" wrapText="1"/>
    </xf>
    <xf numFmtId="1" fontId="4" fillId="46" borderId="7" xfId="2" applyNumberFormat="1" applyFont="1" applyFill="1" applyBorder="1" applyAlignment="1" applyProtection="1">
      <alignment horizontal="center" vertical="center"/>
    </xf>
    <xf numFmtId="43" fontId="29" fillId="46" borderId="12" xfId="1" applyFont="1" applyFill="1" applyBorder="1" applyAlignment="1" applyProtection="1">
      <alignment horizontal="center" vertical="center"/>
      <protection locked="0"/>
    </xf>
    <xf numFmtId="0" fontId="30" fillId="2" borderId="0" xfId="2" applyFont="1" applyFill="1" applyBorder="1" applyProtection="1"/>
    <xf numFmtId="0" fontId="30" fillId="2" borderId="0" xfId="2" applyFont="1" applyFill="1" applyBorder="1"/>
    <xf numFmtId="0" fontId="30" fillId="2" borderId="0" xfId="2" applyFont="1" applyFill="1"/>
    <xf numFmtId="1" fontId="4" fillId="6" borderId="7" xfId="2" applyNumberFormat="1" applyFont="1" applyFill="1" applyBorder="1" applyAlignment="1" applyProtection="1">
      <alignment horizontal="center"/>
    </xf>
    <xf numFmtId="0" fontId="30" fillId="0" borderId="0" xfId="2" applyFont="1" applyBorder="1"/>
    <xf numFmtId="0" fontId="30" fillId="0" borderId="0" xfId="2" applyFont="1"/>
    <xf numFmtId="1" fontId="4" fillId="5" borderId="7" xfId="2" applyNumberFormat="1" applyFont="1" applyFill="1" applyBorder="1" applyAlignment="1" applyProtection="1">
      <alignment horizontal="center"/>
    </xf>
    <xf numFmtId="0" fontId="31" fillId="6" borderId="0" xfId="2" applyFont="1" applyFill="1" applyBorder="1" applyAlignment="1" applyProtection="1">
      <alignment wrapText="1"/>
    </xf>
    <xf numFmtId="0" fontId="31" fillId="6" borderId="0" xfId="2" applyFont="1" applyFill="1" applyBorder="1" applyAlignment="1">
      <alignment wrapText="1"/>
    </xf>
    <xf numFmtId="0" fontId="31" fillId="5" borderId="0" xfId="2" applyFont="1" applyFill="1" applyBorder="1" applyAlignment="1">
      <alignment wrapText="1"/>
    </xf>
    <xf numFmtId="0" fontId="31" fillId="5" borderId="0" xfId="2" applyFont="1" applyFill="1" applyAlignment="1">
      <alignment wrapText="1"/>
    </xf>
    <xf numFmtId="0" fontId="8" fillId="45" borderId="9" xfId="2" applyFont="1" applyFill="1" applyBorder="1" applyAlignment="1" applyProtection="1">
      <alignment vertical="top" wrapText="1"/>
    </xf>
    <xf numFmtId="1" fontId="4" fillId="45" borderId="7" xfId="2" applyNumberFormat="1" applyFont="1" applyFill="1" applyBorder="1" applyAlignment="1" applyProtection="1">
      <alignment horizontal="center"/>
    </xf>
    <xf numFmtId="0" fontId="32" fillId="45" borderId="9" xfId="2" applyFont="1" applyFill="1" applyBorder="1" applyAlignment="1" applyProtection="1">
      <alignment vertical="center" wrapText="1"/>
    </xf>
    <xf numFmtId="43" fontId="16" fillId="2" borderId="3" xfId="1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3" borderId="7" xfId="2" applyNumberFormat="1" applyFont="1" applyFill="1" applyBorder="1" applyAlignment="1" applyProtection="1">
      <alignment horizontal="center" wrapText="1"/>
    </xf>
    <xf numFmtId="43" fontId="4" fillId="23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0" fontId="13" fillId="26" borderId="9" xfId="2" applyFont="1" applyFill="1" applyBorder="1" applyAlignment="1" applyProtection="1">
      <alignment horizontal="left" vertical="center" wrapText="1"/>
    </xf>
    <xf numFmtId="165" fontId="23" fillId="26" borderId="7" xfId="2" applyNumberFormat="1" applyFont="1" applyFill="1" applyBorder="1" applyAlignment="1" applyProtection="1">
      <alignment horizontal="center" wrapText="1"/>
    </xf>
    <xf numFmtId="43" fontId="23" fillId="26" borderId="3" xfId="1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vertical="center" wrapText="1"/>
    </xf>
    <xf numFmtId="0" fontId="13" fillId="25" borderId="0" xfId="2" applyFont="1" applyFill="1" applyBorder="1" applyAlignment="1" applyProtection="1">
      <alignment vertical="center" wrapText="1"/>
    </xf>
    <xf numFmtId="0" fontId="13" fillId="25" borderId="0" xfId="2" applyFont="1" applyFill="1" applyAlignment="1" applyProtection="1">
      <alignment vertical="center" wrapText="1"/>
    </xf>
    <xf numFmtId="0" fontId="5" fillId="47" borderId="0" xfId="2" applyFont="1" applyFill="1" applyBorder="1" applyAlignment="1" applyProtection="1">
      <alignment vertical="center" wrapText="1"/>
    </xf>
    <xf numFmtId="0" fontId="5" fillId="47" borderId="0" xfId="2" applyFont="1" applyFill="1" applyAlignment="1" applyProtection="1">
      <alignment vertical="center" wrapText="1"/>
    </xf>
    <xf numFmtId="1" fontId="4" fillId="6" borderId="7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2" borderId="9" xfId="2" applyFont="1" applyFill="1" applyBorder="1" applyAlignment="1" applyProtection="1">
      <alignment horizontal="left" vertical="top" wrapText="1"/>
    </xf>
    <xf numFmtId="1" fontId="4" fillId="19" borderId="7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7" borderId="0" xfId="2" applyFont="1" applyFill="1" applyBorder="1" applyAlignment="1" applyProtection="1">
      <alignment wrapText="1"/>
    </xf>
    <xf numFmtId="0" fontId="5" fillId="47" borderId="0" xfId="2" applyFont="1" applyFill="1" applyAlignment="1" applyProtection="1">
      <alignment wrapText="1"/>
    </xf>
    <xf numFmtId="0" fontId="5" fillId="48" borderId="9" xfId="2" applyFont="1" applyFill="1" applyBorder="1" applyAlignment="1" applyProtection="1">
      <alignment horizontal="left" vertical="center" wrapText="1"/>
    </xf>
    <xf numFmtId="1" fontId="4" fillId="48" borderId="7" xfId="2" applyNumberFormat="1" applyFont="1" applyFill="1" applyBorder="1" applyAlignment="1" applyProtection="1">
      <alignment horizontal="center" vertical="center"/>
    </xf>
    <xf numFmtId="43" fontId="4" fillId="48" borderId="3" xfId="1" applyFont="1" applyFill="1" applyBorder="1" applyAlignment="1" applyProtection="1">
      <alignment horizontal="center" vertical="center"/>
      <protection locked="0"/>
    </xf>
    <xf numFmtId="0" fontId="5" fillId="6" borderId="0" xfId="2" applyFont="1" applyFill="1" applyBorder="1" applyAlignment="1" applyProtection="1">
      <alignment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7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</xf>
    <xf numFmtId="0" fontId="5" fillId="50" borderId="0" xfId="2" applyFont="1" applyFill="1" applyBorder="1" applyAlignment="1" applyProtection="1">
      <alignment wrapText="1"/>
    </xf>
    <xf numFmtId="0" fontId="5" fillId="50" borderId="0" xfId="2" applyFont="1" applyFill="1" applyAlignment="1" applyProtection="1">
      <alignment wrapText="1"/>
    </xf>
    <xf numFmtId="1" fontId="4" fillId="42" borderId="7" xfId="2" applyNumberFormat="1" applyFont="1" applyFill="1" applyBorder="1" applyAlignment="1" applyProtection="1">
      <alignment horizontal="center"/>
    </xf>
    <xf numFmtId="0" fontId="8" fillId="6" borderId="4" xfId="2" applyFont="1" applyFill="1" applyBorder="1" applyAlignment="1" applyProtection="1">
      <alignment wrapText="1"/>
    </xf>
    <xf numFmtId="0" fontId="5" fillId="42" borderId="9" xfId="2" applyFont="1" applyFill="1" applyBorder="1" applyAlignment="1" applyProtection="1">
      <alignment wrapText="1"/>
    </xf>
    <xf numFmtId="0" fontId="8" fillId="6" borderId="9" xfId="2" applyFont="1" applyFill="1" applyBorder="1" applyAlignment="1" applyProtection="1">
      <alignment horizontal="left" vertical="center" wrapText="1"/>
    </xf>
    <xf numFmtId="0" fontId="33" fillId="2" borderId="0" xfId="2" applyFont="1" applyFill="1" applyBorder="1" applyProtection="1"/>
    <xf numFmtId="0" fontId="33" fillId="2" borderId="0" xfId="2" applyFont="1" applyFill="1" applyBorder="1"/>
    <xf numFmtId="0" fontId="33" fillId="0" borderId="0" xfId="2" applyFont="1" applyBorder="1"/>
    <xf numFmtId="0" fontId="33" fillId="0" borderId="0" xfId="2" applyFont="1"/>
    <xf numFmtId="0" fontId="8" fillId="2" borderId="7" xfId="0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6" fillId="0" borderId="3" xfId="1" applyFont="1" applyBorder="1" applyAlignment="1" applyProtection="1">
      <alignment horizontal="center" vertical="center"/>
      <protection locked="0"/>
    </xf>
    <xf numFmtId="0" fontId="5" fillId="42" borderId="9" xfId="2" applyFont="1" applyFill="1" applyBorder="1" applyAlignment="1" applyProtection="1">
      <alignment horizontal="left" vertical="center" wrapText="1"/>
    </xf>
    <xf numFmtId="1" fontId="4" fillId="42" borderId="7" xfId="2" applyNumberFormat="1" applyFont="1" applyFill="1" applyBorder="1" applyAlignment="1" applyProtection="1">
      <alignment horizontal="center" vertical="center"/>
    </xf>
    <xf numFmtId="43" fontId="4" fillId="42" borderId="3" xfId="1" applyFont="1" applyFill="1" applyBorder="1" applyAlignment="1" applyProtection="1">
      <alignment horizontal="center" vertical="center"/>
    </xf>
    <xf numFmtId="0" fontId="34" fillId="2" borderId="0" xfId="2" applyFont="1" applyFill="1" applyBorder="1" applyProtection="1"/>
    <xf numFmtId="0" fontId="34" fillId="47" borderId="0" xfId="2" applyFont="1" applyFill="1" applyBorder="1" applyProtection="1"/>
    <xf numFmtId="0" fontId="34" fillId="47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0" borderId="7" xfId="2" applyNumberFormat="1" applyFont="1" applyFill="1" applyBorder="1" applyAlignment="1" applyProtection="1">
      <alignment horizontal="center" vertical="center"/>
    </xf>
    <xf numFmtId="43" fontId="4" fillId="51" borderId="3" xfId="1" applyFont="1" applyFill="1" applyBorder="1" applyAlignment="1" applyProtection="1">
      <alignment horizontal="center" vertical="center"/>
    </xf>
    <xf numFmtId="0" fontId="5" fillId="31" borderId="0" xfId="2" applyFont="1" applyFill="1" applyBorder="1" applyAlignment="1" applyProtection="1">
      <alignment wrapText="1"/>
    </xf>
    <xf numFmtId="0" fontId="5" fillId="31" borderId="0" xfId="2" applyFont="1" applyFill="1" applyAlignment="1" applyProtection="1">
      <alignment wrapText="1"/>
    </xf>
    <xf numFmtId="0" fontId="8" fillId="5" borderId="9" xfId="2" applyFont="1" applyFill="1" applyBorder="1" applyAlignment="1" applyProtection="1">
      <alignment vertical="top" wrapText="1"/>
    </xf>
    <xf numFmtId="43" fontId="4" fillId="5" borderId="3" xfId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5" borderId="9" xfId="2" applyFont="1" applyFill="1" applyBorder="1" applyAlignment="1" applyProtection="1">
      <alignment horizontal="left" vertical="center" wrapText="1"/>
    </xf>
    <xf numFmtId="0" fontId="34" fillId="2" borderId="0" xfId="2" applyFont="1" applyFill="1" applyBorder="1"/>
    <xf numFmtId="0" fontId="34" fillId="0" borderId="0" xfId="2" applyFont="1" applyBorder="1"/>
    <xf numFmtId="0" fontId="34" fillId="0" borderId="0" xfId="2" applyFont="1"/>
    <xf numFmtId="167" fontId="4" fillId="30" borderId="7" xfId="2" applyNumberFormat="1" applyFont="1" applyFill="1" applyBorder="1" applyAlignment="1" applyProtection="1">
      <alignment horizontal="center" vertical="center"/>
    </xf>
    <xf numFmtId="43" fontId="4" fillId="30" borderId="3" xfId="1" applyFont="1" applyFill="1" applyBorder="1" applyAlignment="1" applyProtection="1">
      <alignment horizontal="center" vertical="center"/>
    </xf>
    <xf numFmtId="165" fontId="4" fillId="23" borderId="7" xfId="2" applyNumberFormat="1" applyFont="1" applyFill="1" applyBorder="1" applyAlignment="1" applyProtection="1">
      <alignment horizontal="center" vertical="center"/>
    </xf>
    <xf numFmtId="0" fontId="5" fillId="6" borderId="0" xfId="2" applyFont="1" applyFill="1" applyBorder="1" applyAlignment="1" applyProtection="1">
      <alignment horizontal="center" vertical="center" wrapText="1"/>
    </xf>
    <xf numFmtId="0" fontId="5" fillId="52" borderId="0" xfId="2" applyFont="1" applyFill="1" applyBorder="1" applyAlignment="1" applyProtection="1">
      <alignment horizontal="center" vertical="center" wrapText="1"/>
    </xf>
    <xf numFmtId="0" fontId="5" fillId="52" borderId="0" xfId="2" applyFont="1" applyFill="1" applyAlignment="1" applyProtection="1">
      <alignment horizontal="center" vertical="center" wrapText="1"/>
    </xf>
    <xf numFmtId="43" fontId="4" fillId="5" borderId="3" xfId="1" applyFont="1" applyFill="1" applyBorder="1" applyAlignment="1" applyProtection="1">
      <alignment horizontal="center" vertical="center"/>
      <protection locked="0"/>
    </xf>
    <xf numFmtId="165" fontId="4" fillId="23" borderId="7" xfId="2" applyNumberFormat="1" applyFont="1" applyFill="1" applyBorder="1" applyAlignment="1" applyProtection="1">
      <alignment horizontal="center"/>
    </xf>
    <xf numFmtId="0" fontId="5" fillId="52" borderId="0" xfId="2" applyFont="1" applyFill="1" applyBorder="1" applyAlignment="1" applyProtection="1">
      <alignment wrapText="1"/>
    </xf>
    <xf numFmtId="0" fontId="5" fillId="52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5" borderId="4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3" fillId="26" borderId="7" xfId="2" applyNumberFormat="1" applyFont="1" applyFill="1" applyBorder="1" applyAlignment="1" applyProtection="1">
      <alignment horizontal="center" vertical="center"/>
    </xf>
    <xf numFmtId="0" fontId="8" fillId="5" borderId="9" xfId="2" applyFont="1" applyFill="1" applyBorder="1" applyAlignment="1" applyProtection="1">
      <alignment horizontal="left" vertical="top" wrapText="1"/>
    </xf>
    <xf numFmtId="0" fontId="34" fillId="31" borderId="0" xfId="2" applyFont="1" applyFill="1" applyBorder="1" applyProtection="1"/>
    <xf numFmtId="0" fontId="34" fillId="31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7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0" fontId="5" fillId="2" borderId="0" xfId="2" applyFont="1" applyFill="1" applyAlignment="1" applyProtection="1">
      <alignment wrapText="1"/>
    </xf>
    <xf numFmtId="0" fontId="34" fillId="25" borderId="0" xfId="2" applyFont="1" applyFill="1" applyBorder="1" applyProtection="1"/>
    <xf numFmtId="0" fontId="34" fillId="25" borderId="0" xfId="2" applyFont="1" applyFill="1" applyProtection="1"/>
    <xf numFmtId="0" fontId="8" fillId="5" borderId="4" xfId="2" applyFont="1" applyFill="1" applyBorder="1" applyAlignment="1" applyProtection="1">
      <alignment horizontal="left" wrapText="1"/>
    </xf>
    <xf numFmtId="0" fontId="5" fillId="26" borderId="9" xfId="2" applyFont="1" applyFill="1" applyBorder="1" applyAlignment="1" applyProtection="1">
      <alignment horizontal="left" vertical="center" wrapText="1"/>
    </xf>
    <xf numFmtId="165" fontId="4" fillId="26" borderId="7" xfId="2" applyNumberFormat="1" applyFont="1" applyFill="1" applyBorder="1" applyAlignment="1" applyProtection="1">
      <alignment horizontal="center" vertical="center"/>
    </xf>
    <xf numFmtId="43" fontId="4" fillId="26" borderId="3" xfId="1" applyFont="1" applyFill="1" applyBorder="1" applyAlignment="1" applyProtection="1">
      <alignment horizontal="center" vertical="center"/>
    </xf>
    <xf numFmtId="0" fontId="5" fillId="53" borderId="6" xfId="2" applyFont="1" applyFill="1" applyBorder="1" applyAlignment="1" applyProtection="1">
      <alignment vertical="center" wrapText="1"/>
    </xf>
    <xf numFmtId="49" fontId="4" fillId="53" borderId="7" xfId="2" applyNumberFormat="1" applyFont="1" applyFill="1" applyBorder="1" applyAlignment="1" applyProtection="1">
      <alignment horizontal="center" vertical="center" wrapText="1"/>
    </xf>
    <xf numFmtId="43" fontId="4" fillId="54" borderId="3" xfId="1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5" borderId="6" xfId="2" applyFont="1" applyFill="1" applyBorder="1" applyAlignment="1" applyProtection="1">
      <alignment vertical="center" wrapText="1"/>
    </xf>
    <xf numFmtId="49" fontId="4" fillId="55" borderId="7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/>
    </xf>
    <xf numFmtId="0" fontId="34" fillId="28" borderId="0" xfId="2" applyFont="1" applyFill="1" applyBorder="1" applyProtection="1"/>
    <xf numFmtId="0" fontId="34" fillId="28" borderId="0" xfId="2" applyFont="1" applyFill="1" applyProtection="1"/>
    <xf numFmtId="49" fontId="4" fillId="33" borderId="7" xfId="2" applyNumberFormat="1" applyFont="1" applyFill="1" applyBorder="1" applyAlignment="1" applyProtection="1">
      <alignment horizontal="center" vertical="center" wrapText="1"/>
    </xf>
    <xf numFmtId="43" fontId="4" fillId="33" borderId="3" xfId="1" applyFont="1" applyFill="1" applyBorder="1" applyAlignment="1" applyProtection="1">
      <alignment horizontal="center" vertical="center"/>
    </xf>
    <xf numFmtId="49" fontId="4" fillId="42" borderId="7" xfId="2" applyNumberFormat="1" applyFont="1" applyFill="1" applyBorder="1" applyAlignment="1" applyProtection="1">
      <alignment horizontal="center" vertical="center" wrapText="1"/>
    </xf>
    <xf numFmtId="0" fontId="8" fillId="5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5" fillId="5" borderId="0" xfId="2" applyFont="1" applyFill="1" applyBorder="1" applyAlignment="1">
      <alignment wrapText="1"/>
    </xf>
    <xf numFmtId="0" fontId="5" fillId="5" borderId="0" xfId="2" applyFont="1" applyFill="1" applyAlignment="1">
      <alignment wrapText="1"/>
    </xf>
    <xf numFmtId="49" fontId="4" fillId="19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6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6" borderId="7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43" fontId="35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5" fillId="6" borderId="3" xfId="1" applyFont="1" applyFill="1" applyBorder="1" applyAlignment="1" applyProtection="1">
      <alignment horizontal="center" vertical="center" wrapText="1"/>
      <protection locked="0"/>
    </xf>
    <xf numFmtId="43" fontId="35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57" borderId="7" xfId="2" applyNumberFormat="1" applyFont="1" applyFill="1" applyBorder="1" applyAlignment="1" applyProtection="1">
      <alignment horizontal="center" vertical="center"/>
    </xf>
    <xf numFmtId="43" fontId="4" fillId="57" borderId="3" xfId="1" applyFont="1" applyFill="1" applyBorder="1" applyAlignment="1" applyProtection="1">
      <alignment horizontal="center" vertical="center"/>
    </xf>
    <xf numFmtId="0" fontId="5" fillId="28" borderId="0" xfId="2" applyFont="1" applyFill="1" applyBorder="1" applyAlignment="1" applyProtection="1">
      <alignment wrapText="1"/>
    </xf>
    <xf numFmtId="0" fontId="5" fillId="28" borderId="0" xfId="2" applyFont="1" applyFill="1" applyAlignment="1" applyProtection="1">
      <alignment wrapText="1"/>
    </xf>
    <xf numFmtId="1" fontId="4" fillId="58" borderId="7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0" fontId="8" fillId="25" borderId="0" xfId="2" applyFont="1" applyFill="1" applyBorder="1" applyAlignment="1">
      <alignment wrapText="1"/>
    </xf>
    <xf numFmtId="0" fontId="8" fillId="25" borderId="0" xfId="2" applyFont="1" applyFill="1" applyAlignment="1">
      <alignment wrapText="1"/>
    </xf>
    <xf numFmtId="43" fontId="36" fillId="42" borderId="3" xfId="1" applyFont="1" applyFill="1" applyBorder="1" applyAlignment="1" applyProtection="1">
      <alignment horizontal="center" vertical="center"/>
    </xf>
    <xf numFmtId="0" fontId="8" fillId="5" borderId="9" xfId="2" applyFont="1" applyFill="1" applyBorder="1" applyAlignment="1" applyProtection="1">
      <alignment horizontal="left" wrapText="1"/>
    </xf>
    <xf numFmtId="49" fontId="13" fillId="54" borderId="7" xfId="2" applyNumberFormat="1" applyFont="1" applyFill="1" applyBorder="1" applyAlignment="1" applyProtection="1">
      <alignment horizontal="center" vertical="center" wrapText="1"/>
    </xf>
    <xf numFmtId="43" fontId="4" fillId="54" borderId="12" xfId="1" applyFont="1" applyFill="1" applyBorder="1" applyAlignment="1" applyProtection="1">
      <alignment horizontal="center" vertical="center"/>
    </xf>
    <xf numFmtId="0" fontId="5" fillId="26" borderId="9" xfId="2" applyFont="1" applyFill="1" applyBorder="1" applyAlignment="1" applyProtection="1">
      <alignment horizontal="left" wrapText="1"/>
    </xf>
    <xf numFmtId="49" fontId="5" fillId="59" borderId="7" xfId="2" applyNumberFormat="1" applyFont="1" applyFill="1" applyBorder="1" applyAlignment="1" applyProtection="1">
      <alignment horizontal="center" vertical="center" wrapText="1"/>
    </xf>
    <xf numFmtId="43" fontId="4" fillId="59" borderId="12" xfId="1" applyFont="1" applyFill="1" applyBorder="1" applyAlignment="1" applyProtection="1">
      <alignment horizontal="center" vertical="center"/>
    </xf>
    <xf numFmtId="1" fontId="8" fillId="6" borderId="7" xfId="2" applyNumberFormat="1" applyFont="1" applyFill="1" applyBorder="1" applyAlignment="1" applyProtection="1">
      <alignment horizontal="center" vertical="center" wrapText="1"/>
    </xf>
    <xf numFmtId="43" fontId="16" fillId="6" borderId="12" xfId="1" applyFont="1" applyFill="1" applyBorder="1" applyAlignment="1" applyProtection="1">
      <alignment horizontal="center" vertical="center"/>
      <protection locked="0"/>
    </xf>
    <xf numFmtId="43" fontId="16" fillId="6" borderId="3" xfId="1" applyFont="1" applyFill="1" applyBorder="1" applyAlignment="1" applyProtection="1">
      <alignment horizontal="center" vertical="center"/>
      <protection locked="0"/>
    </xf>
    <xf numFmtId="49" fontId="4" fillId="60" borderId="7" xfId="2" applyNumberFormat="1" applyFont="1" applyFill="1" applyBorder="1" applyAlignment="1" applyProtection="1">
      <alignment horizontal="center" wrapText="1"/>
    </xf>
    <xf numFmtId="43" fontId="4" fillId="60" borderId="3" xfId="1" applyFont="1" applyFill="1" applyBorder="1" applyAlignment="1" applyProtection="1">
      <alignment horizontal="center" vertical="center"/>
    </xf>
    <xf numFmtId="49" fontId="4" fillId="39" borderId="13" xfId="2" applyNumberFormat="1" applyFont="1" applyFill="1" applyBorder="1" applyAlignment="1" applyProtection="1">
      <alignment horizontal="center" wrapText="1"/>
    </xf>
    <xf numFmtId="43" fontId="4" fillId="39" borderId="3" xfId="1" applyFont="1" applyFill="1" applyBorder="1" applyAlignment="1" applyProtection="1">
      <alignment horizontal="center" vertical="center"/>
    </xf>
    <xf numFmtId="0" fontId="8" fillId="41" borderId="9" xfId="2" applyFont="1" applyFill="1" applyBorder="1" applyAlignment="1" applyProtection="1">
      <alignment horizontal="left" vertical="center" wrapText="1"/>
    </xf>
    <xf numFmtId="49" fontId="4" fillId="41" borderId="13" xfId="2" applyNumberFormat="1" applyFont="1" applyFill="1" applyBorder="1" applyAlignment="1" applyProtection="1">
      <alignment horizontal="center" wrapText="1"/>
    </xf>
    <xf numFmtId="43" fontId="4" fillId="41" borderId="3" xfId="1" applyFont="1" applyFill="1" applyBorder="1" applyAlignment="1" applyProtection="1">
      <alignment horizontal="center" vertical="center"/>
      <protection locked="0"/>
    </xf>
    <xf numFmtId="0" fontId="8" fillId="46" borderId="8" xfId="2" applyFont="1" applyFill="1" applyBorder="1" applyAlignment="1" applyProtection="1">
      <alignment horizontal="left" vertical="center" wrapText="1"/>
    </xf>
    <xf numFmtId="1" fontId="4" fillId="46" borderId="13" xfId="2" applyNumberFormat="1" applyFont="1" applyFill="1" applyBorder="1" applyAlignment="1" applyProtection="1">
      <alignment horizontal="center" vertical="center"/>
    </xf>
    <xf numFmtId="43" fontId="4" fillId="46" borderId="3" xfId="1" applyFont="1" applyFill="1" applyBorder="1" applyAlignment="1" applyProtection="1">
      <alignment horizontal="center" vertical="center"/>
      <protection locked="0"/>
    </xf>
    <xf numFmtId="0" fontId="5" fillId="61" borderId="8" xfId="2" applyFont="1" applyFill="1" applyBorder="1" applyAlignment="1" applyProtection="1">
      <alignment horizontal="left" vertical="center" wrapText="1"/>
    </xf>
    <xf numFmtId="1" fontId="4" fillId="61" borderId="13" xfId="2" applyNumberFormat="1" applyFont="1" applyFill="1" applyBorder="1" applyAlignment="1" applyProtection="1">
      <alignment horizontal="center" vertical="center"/>
    </xf>
    <xf numFmtId="43" fontId="4" fillId="61" borderId="3" xfId="1" applyFont="1" applyFill="1" applyBorder="1" applyAlignment="1" applyProtection="1">
      <alignment horizontal="center" vertical="center"/>
      <protection locked="0"/>
    </xf>
    <xf numFmtId="43" fontId="16" fillId="22" borderId="3" xfId="1" applyFont="1" applyFill="1" applyBorder="1" applyAlignment="1" applyProtection="1">
      <alignment wrapText="1"/>
    </xf>
    <xf numFmtId="0" fontId="5" fillId="18" borderId="6" xfId="2" applyFont="1" applyFill="1" applyBorder="1" applyAlignment="1" applyProtection="1">
      <alignment horizontal="left" wrapText="1"/>
    </xf>
    <xf numFmtId="1" fontId="4" fillId="18" borderId="7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0" fontId="34" fillId="34" borderId="0" xfId="2" applyFont="1" applyFill="1" applyBorder="1" applyProtection="1"/>
    <xf numFmtId="0" fontId="34" fillId="34" borderId="0" xfId="2" applyFont="1" applyFill="1" applyProtection="1"/>
    <xf numFmtId="0" fontId="5" fillId="62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Border="1"/>
    <xf numFmtId="0" fontId="21" fillId="0" borderId="0" xfId="2" applyFont="1" applyBorder="1"/>
    <xf numFmtId="0" fontId="21" fillId="0" borderId="0" xfId="2" applyFont="1"/>
    <xf numFmtId="0" fontId="8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ont="1" applyFill="1" applyBorder="1"/>
    <xf numFmtId="0" fontId="2" fillId="0" borderId="0" xfId="2" applyFont="1" applyBorder="1"/>
    <xf numFmtId="0" fontId="2" fillId="0" borderId="0" xfId="2" applyFont="1" applyBorder="1" applyAlignment="1" applyProtection="1">
      <alignment horizontal="left"/>
      <protection locked="0"/>
    </xf>
    <xf numFmtId="0" fontId="21" fillId="0" borderId="0" xfId="2" applyFont="1" applyBorder="1" applyAlignment="1" applyProtection="1">
      <alignment horizontal="center"/>
      <protection locked="0"/>
    </xf>
    <xf numFmtId="43" fontId="34" fillId="64" borderId="0" xfId="4" applyFont="1" applyFill="1" applyBorder="1" applyAlignment="1" applyProtection="1">
      <alignment horizontal="center"/>
      <protection locked="0"/>
    </xf>
    <xf numFmtId="0" fontId="33" fillId="2" borderId="0" xfId="2" applyFont="1" applyFill="1" applyProtection="1"/>
    <xf numFmtId="0" fontId="5" fillId="12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3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wnloads/&#1040;&#1053;&#1040;&#1051;&#1048;&#1047;%20&#1056;&#1040;&#1057;&#1061;&#1054;&#1044;&#1054;&#1042;&#1040;&#1053;&#1048;&#1071;%20&#1041;&#1070;&#1044;&#1046;&#1045;&#1058;&#1053;&#1067;&#1061;%20&#1057;&#1056;&#1045;&#1044;&#1057;&#1058;&#1042;%20&#1085;&#1072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СШ 18 (2)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01.03.2024 года </v>
          </cell>
        </row>
        <row r="17">
          <cell r="B17" t="str">
            <v>2024 год</v>
          </cell>
        </row>
        <row r="62">
          <cell r="B62" t="str">
            <v>2024 год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JQ260"/>
  <sheetViews>
    <sheetView tabSelected="1" view="pageBreakPreview" topLeftCell="A98" zoomScale="68" zoomScaleNormal="62" zoomScaleSheetLayoutView="68" zoomScalePageLayoutView="70" workbookViewId="0">
      <selection activeCell="J1" sqref="J1"/>
    </sheetView>
  </sheetViews>
  <sheetFormatPr defaultColWidth="9.140625" defaultRowHeight="15" x14ac:dyDescent="0.25"/>
  <cols>
    <col min="1" max="1" width="74.28515625" style="450" customWidth="1"/>
    <col min="2" max="2" width="37" style="451" customWidth="1"/>
    <col min="3" max="3" width="25.140625" style="452" customWidth="1"/>
    <col min="4" max="4" width="26" style="453" customWidth="1"/>
    <col min="5" max="6" width="25" style="453" customWidth="1"/>
    <col min="7" max="7" width="24.7109375" style="453" customWidth="1"/>
    <col min="8" max="8" width="23.140625" style="453" customWidth="1"/>
    <col min="9" max="9" width="23.28515625" style="180" customWidth="1"/>
    <col min="10" max="15" width="9.140625" style="179"/>
    <col min="16" max="44" width="9.140625" style="448"/>
    <col min="45" max="46" width="9.140625" style="449"/>
    <col min="47" max="953" width="9.140625" style="6"/>
    <col min="954" max="16384" width="9.140625" style="5"/>
  </cols>
  <sheetData>
    <row r="1" spans="1:953" ht="77.25" customHeight="1" x14ac:dyDescent="0.25">
      <c r="A1" s="1"/>
      <c r="B1" s="456" t="s">
        <v>0</v>
      </c>
      <c r="C1" s="456"/>
      <c r="D1" s="456"/>
      <c r="E1" s="456"/>
      <c r="F1" s="456"/>
      <c r="G1" s="456"/>
      <c r="H1" s="456"/>
      <c r="I1" s="456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4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</row>
    <row r="2" spans="1:953" ht="18.75" customHeight="1" thickBot="1" x14ac:dyDescent="0.3">
      <c r="A2" s="1"/>
      <c r="B2" s="457" t="str">
        <f>'[1]Свод школы '!B2:H2</f>
        <v xml:space="preserve">Информация о распределении бюджетных средств на 01.03.2024 года </v>
      </c>
      <c r="C2" s="457"/>
      <c r="D2" s="457"/>
      <c r="E2" s="457"/>
      <c r="F2" s="457"/>
      <c r="G2" s="457"/>
      <c r="H2" s="457"/>
      <c r="I2" s="7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</row>
    <row r="3" spans="1:953" s="14" customFormat="1" ht="69.7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1" t="s">
        <v>8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3"/>
      <c r="AT3" s="13"/>
    </row>
    <row r="4" spans="1:953" s="21" customFormat="1" ht="14.25" customHeight="1" x14ac:dyDescent="0.25">
      <c r="A4" s="15">
        <v>1</v>
      </c>
      <c r="B4" s="16">
        <v>2</v>
      </c>
      <c r="C4" s="17">
        <v>3</v>
      </c>
      <c r="D4" s="18"/>
      <c r="E4" s="18"/>
      <c r="F4" s="18"/>
      <c r="G4" s="18"/>
      <c r="H4" s="18"/>
      <c r="I4" s="18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20"/>
      <c r="AT4" s="20"/>
    </row>
    <row r="5" spans="1:953" s="26" customFormat="1" ht="21.75" customHeight="1" x14ac:dyDescent="0.25">
      <c r="A5" s="22" t="s">
        <v>9</v>
      </c>
      <c r="B5" s="22"/>
      <c r="C5" s="23">
        <f>C61+C73+C259</f>
        <v>54440906.829999998</v>
      </c>
      <c r="D5" s="23">
        <f>D61+D73+D259</f>
        <v>5263694.1100000003</v>
      </c>
      <c r="E5" s="23">
        <f>E61+E73+E259</f>
        <v>49177212.719999999</v>
      </c>
      <c r="F5" s="23">
        <f>D5/C5*100</f>
        <v>9.6686378249294869</v>
      </c>
      <c r="G5" s="23">
        <f>G61+G73+G259</f>
        <v>9277221.4800000004</v>
      </c>
      <c r="H5" s="23">
        <f>H61+H73+H259</f>
        <v>5263694.1100000003</v>
      </c>
      <c r="I5" s="24">
        <f>H5/G5*100</f>
        <v>56.737829546783658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JQ5" s="27"/>
    </row>
    <row r="6" spans="1:953" s="32" customFormat="1" ht="21.75" customHeight="1" x14ac:dyDescent="0.25">
      <c r="A6" s="28" t="s">
        <v>10</v>
      </c>
      <c r="B6" s="28"/>
      <c r="C6" s="29">
        <f>C49+C178</f>
        <v>47045382</v>
      </c>
      <c r="D6" s="29">
        <f>D49+D178</f>
        <v>4354626.5600000005</v>
      </c>
      <c r="E6" s="29">
        <f>E49+E178</f>
        <v>42690755.439999998</v>
      </c>
      <c r="F6" s="29">
        <f t="shared" ref="F6:F16" si="0">D6/C6*100</f>
        <v>9.2562253187783678</v>
      </c>
      <c r="G6" s="29">
        <f>G49+G178</f>
        <v>7920781</v>
      </c>
      <c r="H6" s="29">
        <f>H49+H178</f>
        <v>4354626.5600000005</v>
      </c>
      <c r="I6" s="30">
        <f t="shared" ref="I6:I15" si="1">H6/G6*100</f>
        <v>54.977237219410569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JQ6" s="33"/>
    </row>
    <row r="7" spans="1:953" s="39" customFormat="1" ht="21.75" customHeight="1" x14ac:dyDescent="0.25">
      <c r="A7" s="34" t="s">
        <v>11</v>
      </c>
      <c r="B7" s="34"/>
      <c r="C7" s="35">
        <f>C8+C11+C16</f>
        <v>7395524.8300000001</v>
      </c>
      <c r="D7" s="35">
        <f>D8+D11+D16</f>
        <v>909067.54999999993</v>
      </c>
      <c r="E7" s="36">
        <f>E8+E11+E16</f>
        <v>6486457.2800000003</v>
      </c>
      <c r="F7" s="36">
        <f t="shared" si="0"/>
        <v>12.29213032065501</v>
      </c>
      <c r="G7" s="36">
        <f>G8+G11+G16</f>
        <v>1356440.48</v>
      </c>
      <c r="H7" s="36">
        <f>H8+H11+H16</f>
        <v>909067.54999999993</v>
      </c>
      <c r="I7" s="37">
        <f t="shared" si="1"/>
        <v>67.018609618610029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JQ7" s="40"/>
    </row>
    <row r="8" spans="1:953" s="44" customFormat="1" ht="21.75" customHeight="1" x14ac:dyDescent="0.25">
      <c r="A8" s="41" t="s">
        <v>12</v>
      </c>
      <c r="B8" s="41"/>
      <c r="C8" s="42">
        <f t="shared" ref="C8:H8" si="2">C73</f>
        <v>7305024.8300000001</v>
      </c>
      <c r="D8" s="42">
        <f t="shared" si="2"/>
        <v>909067.54999999993</v>
      </c>
      <c r="E8" s="36">
        <f t="shared" si="2"/>
        <v>6395957.2800000003</v>
      </c>
      <c r="F8" s="36">
        <f t="shared" si="0"/>
        <v>12.444414237535179</v>
      </c>
      <c r="G8" s="36">
        <f t="shared" si="2"/>
        <v>1356440.48</v>
      </c>
      <c r="H8" s="36">
        <f t="shared" si="2"/>
        <v>909067.54999999993</v>
      </c>
      <c r="I8" s="37">
        <f t="shared" si="1"/>
        <v>67.018609618610029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3"/>
      <c r="AT8" s="43"/>
      <c r="AJQ8" s="45"/>
    </row>
    <row r="9" spans="1:953" s="26" customFormat="1" ht="21.75" customHeight="1" x14ac:dyDescent="0.25">
      <c r="A9" s="22" t="s">
        <v>13</v>
      </c>
      <c r="B9" s="22"/>
      <c r="C9" s="23">
        <f>C10+C11</f>
        <v>40178158</v>
      </c>
      <c r="D9" s="23">
        <f>D10+D11</f>
        <v>3917931.06</v>
      </c>
      <c r="E9" s="23">
        <f>E10+E11</f>
        <v>36260226.939999998</v>
      </c>
      <c r="F9" s="23">
        <f t="shared" si="0"/>
        <v>9.7513954223585859</v>
      </c>
      <c r="G9" s="23">
        <f>G10+G11</f>
        <v>6471532</v>
      </c>
      <c r="H9" s="23">
        <f>H10+H11</f>
        <v>3917931.06</v>
      </c>
      <c r="I9" s="24">
        <f t="shared" si="1"/>
        <v>60.541013472544059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JQ9" s="27"/>
    </row>
    <row r="10" spans="1:953" s="32" customFormat="1" ht="21.75" customHeight="1" x14ac:dyDescent="0.25">
      <c r="A10" s="28" t="s">
        <v>14</v>
      </c>
      <c r="B10" s="28"/>
      <c r="C10" s="29">
        <f>C49</f>
        <v>40178158</v>
      </c>
      <c r="D10" s="29">
        <f>D49</f>
        <v>3917931.06</v>
      </c>
      <c r="E10" s="29">
        <f>E49</f>
        <v>36260226.939999998</v>
      </c>
      <c r="F10" s="29">
        <f t="shared" si="0"/>
        <v>9.7513954223585859</v>
      </c>
      <c r="G10" s="29">
        <f>G49</f>
        <v>6471532</v>
      </c>
      <c r="H10" s="29">
        <f>H49</f>
        <v>3917931.06</v>
      </c>
      <c r="I10" s="30">
        <f t="shared" si="1"/>
        <v>60.541013472544059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JQ10" s="33"/>
    </row>
    <row r="11" spans="1:953" s="44" customFormat="1" ht="21.75" customHeight="1" x14ac:dyDescent="0.25">
      <c r="A11" s="46" t="s">
        <v>11</v>
      </c>
      <c r="B11" s="46"/>
      <c r="C11" s="42">
        <f>C60</f>
        <v>0</v>
      </c>
      <c r="D11" s="42">
        <f>D60</f>
        <v>0</v>
      </c>
      <c r="E11" s="36">
        <f>E60</f>
        <v>0</v>
      </c>
      <c r="F11" s="47" t="e">
        <f t="shared" si="0"/>
        <v>#DIV/0!</v>
      </c>
      <c r="G11" s="36">
        <f>G60</f>
        <v>0</v>
      </c>
      <c r="H11" s="36">
        <f>H60</f>
        <v>0</v>
      </c>
      <c r="I11" s="37" t="e">
        <f t="shared" si="1"/>
        <v>#DIV/0!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3"/>
      <c r="AT11" s="43"/>
      <c r="AJQ11" s="45"/>
    </row>
    <row r="12" spans="1:953" s="44" customFormat="1" ht="82.5" customHeight="1" x14ac:dyDescent="0.25">
      <c r="A12" s="48" t="s">
        <v>15</v>
      </c>
      <c r="B12" s="46"/>
      <c r="C12" s="42">
        <f>C247</f>
        <v>0</v>
      </c>
      <c r="D12" s="42">
        <f>D247</f>
        <v>0</v>
      </c>
      <c r="E12" s="36">
        <f t="shared" ref="E12:E13" si="3">E61</f>
        <v>36260226.939999998</v>
      </c>
      <c r="F12" s="47" t="e">
        <f t="shared" si="0"/>
        <v>#DIV/0!</v>
      </c>
      <c r="G12" s="42">
        <f>G247</f>
        <v>0</v>
      </c>
      <c r="H12" s="42">
        <f>H247</f>
        <v>0</v>
      </c>
      <c r="I12" s="37" t="e">
        <f t="shared" si="1"/>
        <v>#DIV/0!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3"/>
      <c r="AT12" s="43"/>
      <c r="AJQ12" s="45"/>
    </row>
    <row r="13" spans="1:953" s="44" customFormat="1" ht="54.75" customHeight="1" x14ac:dyDescent="0.25">
      <c r="A13" s="48" t="s">
        <v>16</v>
      </c>
      <c r="B13" s="46"/>
      <c r="C13" s="42">
        <f>C250</f>
        <v>0</v>
      </c>
      <c r="D13" s="42">
        <f>D250</f>
        <v>0</v>
      </c>
      <c r="E13" s="36">
        <f t="shared" si="3"/>
        <v>0</v>
      </c>
      <c r="F13" s="47" t="e">
        <f t="shared" si="0"/>
        <v>#DIV/0!</v>
      </c>
      <c r="G13" s="36"/>
      <c r="H13" s="36"/>
      <c r="I13" s="37" t="e">
        <f t="shared" si="1"/>
        <v>#DIV/0!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3"/>
      <c r="AT13" s="43"/>
      <c r="AJQ13" s="45"/>
    </row>
    <row r="14" spans="1:953" s="50" customFormat="1" ht="24.75" customHeight="1" x14ac:dyDescent="0.25">
      <c r="A14" s="22" t="s">
        <v>17</v>
      </c>
      <c r="B14" s="22"/>
      <c r="C14" s="23">
        <f>C15+C16</f>
        <v>6957724</v>
      </c>
      <c r="D14" s="23">
        <f>D15+D16</f>
        <v>436695.5</v>
      </c>
      <c r="E14" s="23">
        <f>E15+E16</f>
        <v>6521028.5</v>
      </c>
      <c r="F14" s="23">
        <f t="shared" si="0"/>
        <v>6.2764130914074778</v>
      </c>
      <c r="G14" s="23">
        <f>G15+G16</f>
        <v>1449249</v>
      </c>
      <c r="H14" s="23">
        <f>H15+H16</f>
        <v>436695.5</v>
      </c>
      <c r="I14" s="24">
        <f t="shared" si="1"/>
        <v>30.132537610859139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</row>
    <row r="15" spans="1:953" s="52" customFormat="1" ht="22.5" customHeight="1" x14ac:dyDescent="0.25">
      <c r="A15" s="28" t="s">
        <v>18</v>
      </c>
      <c r="B15" s="28"/>
      <c r="C15" s="29">
        <f t="shared" ref="C15:H15" si="4">C178</f>
        <v>6867224</v>
      </c>
      <c r="D15" s="29">
        <f t="shared" si="4"/>
        <v>436695.5</v>
      </c>
      <c r="E15" s="29">
        <f t="shared" si="4"/>
        <v>6430528.5</v>
      </c>
      <c r="F15" s="29">
        <f t="shared" si="0"/>
        <v>6.3591270650265663</v>
      </c>
      <c r="G15" s="29">
        <f t="shared" si="4"/>
        <v>1449249</v>
      </c>
      <c r="H15" s="29">
        <f t="shared" si="4"/>
        <v>436695.5</v>
      </c>
      <c r="I15" s="30">
        <f t="shared" si="1"/>
        <v>30.132537610859139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</row>
    <row r="16" spans="1:953" s="44" customFormat="1" ht="30" customHeight="1" x14ac:dyDescent="0.25">
      <c r="A16" s="53" t="s">
        <v>11</v>
      </c>
      <c r="B16" s="53"/>
      <c r="C16" s="36">
        <f>C257</f>
        <v>90500</v>
      </c>
      <c r="D16" s="36">
        <f t="shared" ref="D16:I16" si="5">D257</f>
        <v>0</v>
      </c>
      <c r="E16" s="36">
        <f t="shared" si="5"/>
        <v>90500</v>
      </c>
      <c r="F16" s="47">
        <f t="shared" si="0"/>
        <v>0</v>
      </c>
      <c r="G16" s="36">
        <f t="shared" si="5"/>
        <v>0</v>
      </c>
      <c r="H16" s="36">
        <f>H257</f>
        <v>0</v>
      </c>
      <c r="I16" s="36" t="e">
        <f t="shared" si="5"/>
        <v>#DIV/0!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43"/>
      <c r="AT16" s="43"/>
      <c r="AJQ16" s="45"/>
    </row>
    <row r="17" spans="1:953" s="44" customFormat="1" ht="30" customHeight="1" x14ac:dyDescent="0.25">
      <c r="A17" s="454" t="s">
        <v>19</v>
      </c>
      <c r="B17" s="455" t="str">
        <f>'[1]Свод школы '!B17:F17</f>
        <v>2024 год</v>
      </c>
      <c r="C17" s="455"/>
      <c r="D17" s="455"/>
      <c r="E17" s="455"/>
      <c r="F17" s="455"/>
      <c r="G17" s="455" t="s">
        <v>20</v>
      </c>
      <c r="H17" s="455"/>
      <c r="I17" s="45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43"/>
      <c r="AT17" s="43"/>
      <c r="AJQ17" s="45"/>
    </row>
    <row r="18" spans="1:953" s="44" customFormat="1" ht="64.5" customHeight="1" x14ac:dyDescent="0.25">
      <c r="A18" s="454"/>
      <c r="B18" s="54" t="s">
        <v>2</v>
      </c>
      <c r="C18" s="55" t="s">
        <v>21</v>
      </c>
      <c r="D18" s="55" t="s">
        <v>22</v>
      </c>
      <c r="E18" s="55" t="s">
        <v>5</v>
      </c>
      <c r="F18" s="55" t="s">
        <v>23</v>
      </c>
      <c r="G18" s="55" t="s">
        <v>7</v>
      </c>
      <c r="H18" s="55" t="s">
        <v>22</v>
      </c>
      <c r="I18" s="54" t="s">
        <v>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43"/>
      <c r="AT18" s="43"/>
      <c r="AJQ18" s="45"/>
    </row>
    <row r="19" spans="1:953" s="62" customFormat="1" ht="53.25" customHeight="1" x14ac:dyDescent="0.25">
      <c r="A19" s="56" t="s">
        <v>24</v>
      </c>
      <c r="B19" s="57"/>
      <c r="C19" s="58">
        <f>C20+C21</f>
        <v>38422033</v>
      </c>
      <c r="D19" s="58">
        <f>D20+D21</f>
        <v>3912931.06</v>
      </c>
      <c r="E19" s="58">
        <f>E20+E21</f>
        <v>34509101.939999998</v>
      </c>
      <c r="F19" s="58">
        <f t="shared" ref="F19:F25" si="6">E19/D19*100</f>
        <v>881.92460871007506</v>
      </c>
      <c r="G19" s="58">
        <f>G20+G21</f>
        <v>6301532</v>
      </c>
      <c r="H19" s="58">
        <f>H20+H21</f>
        <v>3912931.06</v>
      </c>
      <c r="I19" s="59">
        <f t="shared" ref="I19:I60" si="7">H19/G19*100</f>
        <v>62.094916918615986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1"/>
      <c r="AT19" s="61"/>
    </row>
    <row r="20" spans="1:953" s="69" customFormat="1" ht="30" customHeight="1" x14ac:dyDescent="0.25">
      <c r="A20" s="63" t="s">
        <v>25</v>
      </c>
      <c r="B20" s="64">
        <v>211</v>
      </c>
      <c r="C20" s="65">
        <v>29510010</v>
      </c>
      <c r="D20" s="66">
        <f>H20</f>
        <v>3252498.56</v>
      </c>
      <c r="E20" s="66">
        <f>C20-D20</f>
        <v>26257511.440000001</v>
      </c>
      <c r="F20" s="66">
        <f>D20/C20*100</f>
        <v>11.0216789489397</v>
      </c>
      <c r="G20" s="65">
        <v>4839886</v>
      </c>
      <c r="H20" s="66">
        <f>3225286.43+27212.13</f>
        <v>3252498.56</v>
      </c>
      <c r="I20" s="67">
        <f>H20/G20*100</f>
        <v>67.201966327306067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8"/>
      <c r="AT20" s="68"/>
      <c r="AJQ20" s="70"/>
    </row>
    <row r="21" spans="1:953" s="69" customFormat="1" ht="30" customHeight="1" x14ac:dyDescent="0.25">
      <c r="A21" s="63" t="s">
        <v>26</v>
      </c>
      <c r="B21" s="64">
        <v>213</v>
      </c>
      <c r="C21" s="65">
        <v>8912023</v>
      </c>
      <c r="D21" s="66">
        <f>H21</f>
        <v>660432.5</v>
      </c>
      <c r="E21" s="66">
        <f>C21-D21</f>
        <v>8251590.5</v>
      </c>
      <c r="F21" s="66">
        <f>D21/C21*100</f>
        <v>7.4105789448703181</v>
      </c>
      <c r="G21" s="65">
        <v>1461646</v>
      </c>
      <c r="H21" s="66">
        <v>660432.5</v>
      </c>
      <c r="I21" s="67">
        <f>H21/G21*100</f>
        <v>45.184162239009993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8"/>
      <c r="AT21" s="68"/>
      <c r="AJQ21" s="70"/>
    </row>
    <row r="22" spans="1:953" s="76" customFormat="1" ht="18.75" x14ac:dyDescent="0.3">
      <c r="A22" s="71" t="s">
        <v>27</v>
      </c>
      <c r="B22" s="72"/>
      <c r="C22" s="73">
        <f>C23+C25+C27+C29+C33+C38</f>
        <v>1756125</v>
      </c>
      <c r="D22" s="73">
        <f>D23+D25+D27+D29+D33+D38</f>
        <v>5000</v>
      </c>
      <c r="E22" s="73">
        <f>E23+E25+E27+E29+E33+E38</f>
        <v>1751125</v>
      </c>
      <c r="F22" s="73">
        <f t="shared" si="6"/>
        <v>35022.5</v>
      </c>
      <c r="G22" s="73">
        <f>G23+G25+G27+G29+G33+G38</f>
        <v>170000</v>
      </c>
      <c r="H22" s="73">
        <f>H23+H25+H27+H29+H33+H38</f>
        <v>5000</v>
      </c>
      <c r="I22" s="74">
        <f t="shared" si="7"/>
        <v>2.9411764705882351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</row>
    <row r="23" spans="1:953" s="81" customFormat="1" ht="37.5" x14ac:dyDescent="0.3">
      <c r="A23" s="77" t="s">
        <v>28</v>
      </c>
      <c r="B23" s="57"/>
      <c r="C23" s="78">
        <f>C24</f>
        <v>0</v>
      </c>
      <c r="D23" s="78">
        <f>D24</f>
        <v>0</v>
      </c>
      <c r="E23" s="78">
        <f>E24</f>
        <v>0</v>
      </c>
      <c r="F23" s="78" t="e">
        <f t="shared" si="6"/>
        <v>#DIV/0!</v>
      </c>
      <c r="G23" s="78">
        <f>G24</f>
        <v>0</v>
      </c>
      <c r="H23" s="78">
        <f>H24</f>
        <v>0</v>
      </c>
      <c r="I23" s="79" t="e">
        <f t="shared" si="7"/>
        <v>#DIV/0!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</row>
    <row r="24" spans="1:953" s="84" customFormat="1" ht="64.5" customHeight="1" x14ac:dyDescent="0.25">
      <c r="A24" s="63" t="s">
        <v>29</v>
      </c>
      <c r="B24" s="82">
        <v>2120003</v>
      </c>
      <c r="C24" s="65">
        <v>0</v>
      </c>
      <c r="D24" s="66">
        <f>H24</f>
        <v>0</v>
      </c>
      <c r="E24" s="66">
        <f>C24-D24</f>
        <v>0</v>
      </c>
      <c r="F24" s="66" t="e">
        <f>D24/C24*100</f>
        <v>#DIV/0!</v>
      </c>
      <c r="G24" s="66"/>
      <c r="H24" s="66"/>
      <c r="I24" s="67" t="e">
        <f t="shared" si="7"/>
        <v>#DIV/0!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3"/>
      <c r="AT24" s="83"/>
    </row>
    <row r="25" spans="1:953" s="89" customFormat="1" ht="64.5" customHeight="1" x14ac:dyDescent="0.25">
      <c r="A25" s="85" t="s">
        <v>30</v>
      </c>
      <c r="B25" s="57"/>
      <c r="C25" s="86">
        <f>C26</f>
        <v>0</v>
      </c>
      <c r="D25" s="86">
        <f>D26</f>
        <v>0</v>
      </c>
      <c r="E25" s="86">
        <f>E26</f>
        <v>0</v>
      </c>
      <c r="F25" s="86" t="e">
        <f t="shared" si="6"/>
        <v>#DIV/0!</v>
      </c>
      <c r="G25" s="86">
        <f>G26</f>
        <v>0</v>
      </c>
      <c r="H25" s="86">
        <f>H26</f>
        <v>0</v>
      </c>
      <c r="I25" s="87" t="e">
        <f t="shared" si="7"/>
        <v>#DIV/0!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</row>
    <row r="26" spans="1:953" s="84" customFormat="1" ht="33.75" customHeight="1" x14ac:dyDescent="0.25">
      <c r="A26" s="90" t="s">
        <v>31</v>
      </c>
      <c r="B26" s="82">
        <v>2210007</v>
      </c>
      <c r="C26" s="65"/>
      <c r="D26" s="66">
        <f>H26</f>
        <v>0</v>
      </c>
      <c r="E26" s="66">
        <f>C26-D26</f>
        <v>0</v>
      </c>
      <c r="F26" s="66" t="e">
        <f>D26/C26*100</f>
        <v>#DIV/0!</v>
      </c>
      <c r="G26" s="66"/>
      <c r="H26" s="66"/>
      <c r="I26" s="67" t="e">
        <f>H26/G26*100</f>
        <v>#DIV/0!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3"/>
      <c r="AT26" s="83"/>
    </row>
    <row r="27" spans="1:953" s="93" customFormat="1" ht="18.75" x14ac:dyDescent="0.25">
      <c r="A27" s="91" t="s">
        <v>32</v>
      </c>
      <c r="B27" s="57">
        <v>225</v>
      </c>
      <c r="C27" s="86">
        <f>C28</f>
        <v>50000</v>
      </c>
      <c r="D27" s="86">
        <f>D28</f>
        <v>5000</v>
      </c>
      <c r="E27" s="86">
        <f>E28</f>
        <v>45000</v>
      </c>
      <c r="F27" s="86">
        <f t="shared" ref="F27:F33" si="8">E27/D27*100</f>
        <v>900</v>
      </c>
      <c r="G27" s="86">
        <f>G28</f>
        <v>50000</v>
      </c>
      <c r="H27" s="86">
        <f>H28</f>
        <v>5000</v>
      </c>
      <c r="I27" s="87">
        <f t="shared" si="7"/>
        <v>10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1:953" s="98" customFormat="1" ht="18.75" x14ac:dyDescent="0.25">
      <c r="A28" s="94" t="s">
        <v>33</v>
      </c>
      <c r="B28" s="95">
        <v>2250063</v>
      </c>
      <c r="C28" s="65">
        <v>50000</v>
      </c>
      <c r="D28" s="66">
        <f>H28</f>
        <v>5000</v>
      </c>
      <c r="E28" s="66">
        <f>C28-D28</f>
        <v>45000</v>
      </c>
      <c r="F28" s="66">
        <f>D28/C28*100</f>
        <v>10</v>
      </c>
      <c r="G28" s="66">
        <v>50000</v>
      </c>
      <c r="H28" s="66">
        <v>5000</v>
      </c>
      <c r="I28" s="67">
        <f>H28/G28*100</f>
        <v>10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7"/>
      <c r="AT28" s="97"/>
    </row>
    <row r="29" spans="1:953" s="93" customFormat="1" ht="18.75" x14ac:dyDescent="0.25">
      <c r="A29" s="91" t="s">
        <v>34</v>
      </c>
      <c r="B29" s="57">
        <v>226</v>
      </c>
      <c r="C29" s="86">
        <f>SUM(C30:C32)</f>
        <v>121500</v>
      </c>
      <c r="D29" s="86">
        <f>SUM(D30:D32)</f>
        <v>0</v>
      </c>
      <c r="E29" s="86">
        <f>SUM(E30:E32)</f>
        <v>121500</v>
      </c>
      <c r="F29" s="86" t="e">
        <f t="shared" si="8"/>
        <v>#DIV/0!</v>
      </c>
      <c r="G29" s="86">
        <f>SUM(G30:G32)</f>
        <v>120000</v>
      </c>
      <c r="H29" s="86">
        <f>SUM(H30:H32)</f>
        <v>0</v>
      </c>
      <c r="I29" s="87">
        <f t="shared" si="7"/>
        <v>0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1:953" s="101" customFormat="1" ht="24.75" customHeight="1" x14ac:dyDescent="0.25">
      <c r="A30" s="99" t="s">
        <v>35</v>
      </c>
      <c r="B30" s="95">
        <v>2260034</v>
      </c>
      <c r="C30" s="65"/>
      <c r="D30" s="66">
        <f>H30</f>
        <v>0</v>
      </c>
      <c r="E30" s="66">
        <f>C30-D30</f>
        <v>0</v>
      </c>
      <c r="F30" s="66" t="e">
        <f>D30/C30*100</f>
        <v>#DIV/0!</v>
      </c>
      <c r="G30" s="66"/>
      <c r="H30" s="66"/>
      <c r="I30" s="67" t="e">
        <f>H30/G30*100</f>
        <v>#DIV/0!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100"/>
      <c r="AT30" s="100"/>
    </row>
    <row r="31" spans="1:953" s="101" customFormat="1" ht="36.75" customHeight="1" x14ac:dyDescent="0.25">
      <c r="A31" s="102" t="s">
        <v>36</v>
      </c>
      <c r="B31" s="95">
        <v>2260035</v>
      </c>
      <c r="C31" s="65">
        <v>121500</v>
      </c>
      <c r="D31" s="66">
        <f t="shared" ref="D31:D32" si="9">H31</f>
        <v>0</v>
      </c>
      <c r="E31" s="66">
        <f>C31-D31</f>
        <v>121500</v>
      </c>
      <c r="F31" s="66">
        <f>D31/C31*100</f>
        <v>0</v>
      </c>
      <c r="G31" s="66">
        <v>120000</v>
      </c>
      <c r="H31" s="66"/>
      <c r="I31" s="67">
        <f>H31/G31*100</f>
        <v>0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100"/>
      <c r="AT31" s="100"/>
    </row>
    <row r="32" spans="1:953" s="98" customFormat="1" ht="41.25" customHeight="1" x14ac:dyDescent="0.25">
      <c r="A32" s="94" t="s">
        <v>37</v>
      </c>
      <c r="B32" s="95">
        <v>2260055</v>
      </c>
      <c r="C32" s="65"/>
      <c r="D32" s="66">
        <f t="shared" si="9"/>
        <v>0</v>
      </c>
      <c r="E32" s="66">
        <f>C32-D32</f>
        <v>0</v>
      </c>
      <c r="F32" s="66" t="e">
        <f>D32/C32*100</f>
        <v>#DIV/0!</v>
      </c>
      <c r="G32" s="66"/>
      <c r="H32" s="66"/>
      <c r="I32" s="67" t="e">
        <f>H32/G32*100</f>
        <v>#DIV/0!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7"/>
      <c r="AT32" s="97"/>
    </row>
    <row r="33" spans="1:46" s="93" customFormat="1" ht="18.75" x14ac:dyDescent="0.25">
      <c r="A33" s="91" t="s">
        <v>38</v>
      </c>
      <c r="B33" s="57">
        <v>310</v>
      </c>
      <c r="C33" s="86">
        <f>SUM(C34:C37)</f>
        <v>1432125</v>
      </c>
      <c r="D33" s="86">
        <f>SUM(D34:D37)</f>
        <v>0</v>
      </c>
      <c r="E33" s="86">
        <f>SUM(E34:E37)</f>
        <v>1432125</v>
      </c>
      <c r="F33" s="86" t="e">
        <f t="shared" si="8"/>
        <v>#DIV/0!</v>
      </c>
      <c r="G33" s="86">
        <f>SUM(G34:G37)</f>
        <v>0</v>
      </c>
      <c r="H33" s="86">
        <f>SUM(H34:H37)</f>
        <v>0</v>
      </c>
      <c r="I33" s="87" t="e">
        <f t="shared" si="7"/>
        <v>#DIV/0!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1:46" s="98" customFormat="1" ht="18.75" x14ac:dyDescent="0.25">
      <c r="A34" s="103" t="s">
        <v>39</v>
      </c>
      <c r="B34" s="82">
        <v>3100032</v>
      </c>
      <c r="C34" s="65"/>
      <c r="D34" s="66">
        <f>H34</f>
        <v>0</v>
      </c>
      <c r="E34" s="66">
        <f>C34-D34</f>
        <v>0</v>
      </c>
      <c r="F34" s="66" t="e">
        <f t="shared" ref="F34:F59" si="10">D34/C34*100</f>
        <v>#DIV/0!</v>
      </c>
      <c r="G34" s="66"/>
      <c r="H34" s="66"/>
      <c r="I34" s="67" t="e">
        <f t="shared" si="7"/>
        <v>#DIV/0!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7"/>
      <c r="AT34" s="97"/>
    </row>
    <row r="35" spans="1:46" s="106" customFormat="1" ht="18.75" x14ac:dyDescent="0.25">
      <c r="A35" s="103" t="s">
        <v>40</v>
      </c>
      <c r="B35" s="82">
        <v>3100033</v>
      </c>
      <c r="C35" s="65"/>
      <c r="D35" s="66">
        <f t="shared" ref="D35:D37" si="11">H35</f>
        <v>0</v>
      </c>
      <c r="E35" s="66">
        <f>C35-D35</f>
        <v>0</v>
      </c>
      <c r="F35" s="66" t="e">
        <f t="shared" si="10"/>
        <v>#DIV/0!</v>
      </c>
      <c r="G35" s="66"/>
      <c r="H35" s="66"/>
      <c r="I35" s="67" t="e">
        <f t="shared" si="7"/>
        <v>#DIV/0!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5"/>
      <c r="AT35" s="105"/>
    </row>
    <row r="36" spans="1:46" s="98" customFormat="1" ht="31.5" x14ac:dyDescent="0.25">
      <c r="A36" s="107" t="s">
        <v>41</v>
      </c>
      <c r="B36" s="82">
        <v>3100034</v>
      </c>
      <c r="C36" s="65">
        <v>1232125</v>
      </c>
      <c r="D36" s="66">
        <f t="shared" si="11"/>
        <v>0</v>
      </c>
      <c r="E36" s="66">
        <f>C36-D36</f>
        <v>1232125</v>
      </c>
      <c r="F36" s="66">
        <f t="shared" si="10"/>
        <v>0</v>
      </c>
      <c r="G36" s="66"/>
      <c r="H36" s="66"/>
      <c r="I36" s="67" t="e">
        <f t="shared" si="7"/>
        <v>#DIV/0!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7"/>
      <c r="AT36" s="97"/>
    </row>
    <row r="37" spans="1:46" s="98" customFormat="1" ht="18.75" x14ac:dyDescent="0.25">
      <c r="A37" s="103" t="s">
        <v>42</v>
      </c>
      <c r="B37" s="82">
        <v>3100035</v>
      </c>
      <c r="C37" s="65">
        <v>200000</v>
      </c>
      <c r="D37" s="66">
        <f t="shared" si="11"/>
        <v>0</v>
      </c>
      <c r="E37" s="66">
        <f>C37-D37</f>
        <v>200000</v>
      </c>
      <c r="F37" s="66">
        <f t="shared" si="10"/>
        <v>0</v>
      </c>
      <c r="G37" s="66"/>
      <c r="H37" s="66"/>
      <c r="I37" s="67" t="e">
        <f t="shared" si="7"/>
        <v>#DIV/0!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  <c r="AT37" s="97"/>
    </row>
    <row r="38" spans="1:46" s="114" customFormat="1" ht="18.75" x14ac:dyDescent="0.25">
      <c r="A38" s="108" t="s">
        <v>43</v>
      </c>
      <c r="B38" s="109">
        <v>340</v>
      </c>
      <c r="C38" s="110">
        <f>C39+C46</f>
        <v>152500</v>
      </c>
      <c r="D38" s="110">
        <f>D39+D46</f>
        <v>0</v>
      </c>
      <c r="E38" s="110">
        <f>E39+E46</f>
        <v>152500</v>
      </c>
      <c r="F38" s="111">
        <f t="shared" si="10"/>
        <v>0</v>
      </c>
      <c r="G38" s="110">
        <f>G39+G46</f>
        <v>0</v>
      </c>
      <c r="H38" s="110">
        <f>H39+H46</f>
        <v>0</v>
      </c>
      <c r="I38" s="112" t="e">
        <f t="shared" si="7"/>
        <v>#DIV/0!</v>
      </c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</row>
    <row r="39" spans="1:46" s="93" customFormat="1" ht="18.75" x14ac:dyDescent="0.25">
      <c r="A39" s="91"/>
      <c r="B39" s="57">
        <v>346</v>
      </c>
      <c r="C39" s="86">
        <f>SUM(C40:C45)</f>
        <v>107000</v>
      </c>
      <c r="D39" s="86">
        <f>SUM(D40:D45)</f>
        <v>0</v>
      </c>
      <c r="E39" s="86">
        <f>SUM(E40:E45)</f>
        <v>107000</v>
      </c>
      <c r="F39" s="115">
        <f t="shared" si="10"/>
        <v>0</v>
      </c>
      <c r="G39" s="86">
        <f>SUM(G40:G45)</f>
        <v>0</v>
      </c>
      <c r="H39" s="86">
        <f>SUM(H40:H45)</f>
        <v>0</v>
      </c>
      <c r="I39" s="87" t="e">
        <f t="shared" si="7"/>
        <v>#DIV/0!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1:46" s="106" customFormat="1" ht="50.25" customHeight="1" x14ac:dyDescent="0.25">
      <c r="A40" s="107" t="s">
        <v>44</v>
      </c>
      <c r="B40" s="82">
        <v>3460017</v>
      </c>
      <c r="C40" s="65">
        <v>67000</v>
      </c>
      <c r="D40" s="66">
        <f>H40</f>
        <v>0</v>
      </c>
      <c r="E40" s="66">
        <f t="shared" ref="E40:E45" si="12">C40-D40</f>
        <v>67000</v>
      </c>
      <c r="F40" s="66">
        <f t="shared" si="10"/>
        <v>0</v>
      </c>
      <c r="G40" s="66"/>
      <c r="H40" s="66"/>
      <c r="I40" s="67" t="e">
        <f t="shared" si="7"/>
        <v>#DIV/0!</v>
      </c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5"/>
      <c r="AT40" s="105"/>
    </row>
    <row r="41" spans="1:46" s="106" customFormat="1" ht="52.5" customHeight="1" x14ac:dyDescent="0.25">
      <c r="A41" s="107" t="s">
        <v>45</v>
      </c>
      <c r="B41" s="82">
        <v>3460018</v>
      </c>
      <c r="C41" s="65"/>
      <c r="D41" s="66">
        <f>H41</f>
        <v>0</v>
      </c>
      <c r="E41" s="66">
        <f t="shared" si="12"/>
        <v>0</v>
      </c>
      <c r="F41" s="66" t="e">
        <f t="shared" si="10"/>
        <v>#DIV/0!</v>
      </c>
      <c r="G41" s="66"/>
      <c r="H41" s="66"/>
      <c r="I41" s="67" t="e">
        <f t="shared" si="7"/>
        <v>#DIV/0!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5"/>
      <c r="AT41" s="105"/>
    </row>
    <row r="42" spans="1:46" s="106" customFormat="1" ht="60.75" customHeight="1" x14ac:dyDescent="0.25">
      <c r="A42" s="107" t="s">
        <v>46</v>
      </c>
      <c r="B42" s="82">
        <v>3460019</v>
      </c>
      <c r="C42" s="65"/>
      <c r="D42" s="66">
        <f>H42</f>
        <v>0</v>
      </c>
      <c r="E42" s="66">
        <f t="shared" si="12"/>
        <v>0</v>
      </c>
      <c r="F42" s="66" t="e">
        <f t="shared" si="10"/>
        <v>#DIV/0!</v>
      </c>
      <c r="G42" s="66"/>
      <c r="H42" s="66"/>
      <c r="I42" s="67" t="e">
        <f t="shared" si="7"/>
        <v>#DIV/0!</v>
      </c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5"/>
      <c r="AT42" s="105"/>
    </row>
    <row r="43" spans="1:46" s="98" customFormat="1" ht="18.75" x14ac:dyDescent="0.25">
      <c r="A43" s="116" t="s">
        <v>47</v>
      </c>
      <c r="B43" s="82">
        <v>3460020</v>
      </c>
      <c r="C43" s="65"/>
      <c r="D43" s="66">
        <f>H43</f>
        <v>0</v>
      </c>
      <c r="E43" s="66">
        <f t="shared" si="12"/>
        <v>0</v>
      </c>
      <c r="F43" s="66" t="e">
        <f t="shared" si="10"/>
        <v>#DIV/0!</v>
      </c>
      <c r="G43" s="66"/>
      <c r="H43" s="66"/>
      <c r="I43" s="67" t="e">
        <f t="shared" si="7"/>
        <v>#DIV/0!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7"/>
      <c r="AT43" s="97"/>
    </row>
    <row r="44" spans="1:46" s="98" customFormat="1" ht="18.75" x14ac:dyDescent="0.25">
      <c r="A44" s="107" t="s">
        <v>48</v>
      </c>
      <c r="B44" s="82">
        <v>3460021</v>
      </c>
      <c r="C44" s="65"/>
      <c r="D44" s="66">
        <f>H44</f>
        <v>0</v>
      </c>
      <c r="E44" s="66">
        <f t="shared" si="12"/>
        <v>0</v>
      </c>
      <c r="F44" s="66" t="e">
        <f t="shared" si="10"/>
        <v>#DIV/0!</v>
      </c>
      <c r="G44" s="66"/>
      <c r="H44" s="66"/>
      <c r="I44" s="67" t="e">
        <f t="shared" si="7"/>
        <v>#DIV/0!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/>
      <c r="AT44" s="97"/>
    </row>
    <row r="45" spans="1:46" s="98" customFormat="1" ht="18.75" x14ac:dyDescent="0.25">
      <c r="A45" s="116" t="s">
        <v>49</v>
      </c>
      <c r="B45" s="82">
        <v>3460041</v>
      </c>
      <c r="C45" s="65">
        <v>40000</v>
      </c>
      <c r="D45" s="66"/>
      <c r="E45" s="66">
        <f t="shared" si="12"/>
        <v>40000</v>
      </c>
      <c r="F45" s="66">
        <f t="shared" si="10"/>
        <v>0</v>
      </c>
      <c r="G45" s="66"/>
      <c r="H45" s="66"/>
      <c r="I45" s="67" t="e">
        <f t="shared" si="7"/>
        <v>#DIV/0!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7"/>
      <c r="AT45" s="97"/>
    </row>
    <row r="46" spans="1:46" s="93" customFormat="1" ht="18.75" x14ac:dyDescent="0.25">
      <c r="A46" s="85"/>
      <c r="B46" s="57">
        <v>349</v>
      </c>
      <c r="C46" s="86">
        <f>SUM(C47:C48)</f>
        <v>45500</v>
      </c>
      <c r="D46" s="86">
        <f>SUM(D47:D48)</f>
        <v>0</v>
      </c>
      <c r="E46" s="86">
        <f>SUM(E47:E48)</f>
        <v>45500</v>
      </c>
      <c r="F46" s="115">
        <f t="shared" si="10"/>
        <v>0</v>
      </c>
      <c r="G46" s="86">
        <f>SUM(G47:G48)</f>
        <v>0</v>
      </c>
      <c r="H46" s="86">
        <f>SUM(H47:H48)</f>
        <v>0</v>
      </c>
      <c r="I46" s="87" t="e">
        <f t="shared" si="7"/>
        <v>#DIV/0!</v>
      </c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1:46" s="106" customFormat="1" ht="39" customHeight="1" x14ac:dyDescent="0.25">
      <c r="A47" s="117" t="s">
        <v>50</v>
      </c>
      <c r="B47" s="82">
        <v>3490000</v>
      </c>
      <c r="C47" s="65">
        <v>40500</v>
      </c>
      <c r="D47" s="66">
        <f>H47</f>
        <v>0</v>
      </c>
      <c r="E47" s="66">
        <f>C47-D47</f>
        <v>40500</v>
      </c>
      <c r="F47" s="66">
        <f>D47/C47*100</f>
        <v>0</v>
      </c>
      <c r="G47" s="66"/>
      <c r="H47" s="66"/>
      <c r="I47" s="67" t="e">
        <f t="shared" si="7"/>
        <v>#DIV/0!</v>
      </c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5"/>
      <c r="AT47" s="105"/>
    </row>
    <row r="48" spans="1:46" s="106" customFormat="1" ht="36" customHeight="1" x14ac:dyDescent="0.25">
      <c r="A48" s="103" t="s">
        <v>51</v>
      </c>
      <c r="B48" s="82">
        <v>3490004</v>
      </c>
      <c r="C48" s="65">
        <v>5000</v>
      </c>
      <c r="D48" s="66">
        <f>H48</f>
        <v>0</v>
      </c>
      <c r="E48" s="66">
        <f>C48-D48</f>
        <v>5000</v>
      </c>
      <c r="F48" s="66">
        <f>D48/C48*100</f>
        <v>0</v>
      </c>
      <c r="G48" s="66"/>
      <c r="H48" s="66"/>
      <c r="I48" s="67" t="e">
        <f t="shared" si="7"/>
        <v>#DIV/0!</v>
      </c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5"/>
      <c r="AT48" s="105"/>
    </row>
    <row r="49" spans="1:953" s="124" customFormat="1" ht="165" customHeight="1" x14ac:dyDescent="0.25">
      <c r="A49" s="118" t="s">
        <v>52</v>
      </c>
      <c r="B49" s="119" t="s">
        <v>53</v>
      </c>
      <c r="C49" s="120">
        <f>C22+C19</f>
        <v>40178158</v>
      </c>
      <c r="D49" s="120">
        <f>D22+D19</f>
        <v>3917931.06</v>
      </c>
      <c r="E49" s="120">
        <f>E22+E19</f>
        <v>36260226.939999998</v>
      </c>
      <c r="F49" s="120">
        <f>D49/C49*100</f>
        <v>9.7513954223585859</v>
      </c>
      <c r="G49" s="120">
        <f>G22+G19</f>
        <v>6471532</v>
      </c>
      <c r="H49" s="120">
        <f>H22+H19</f>
        <v>3917931.06</v>
      </c>
      <c r="I49" s="121">
        <f t="shared" si="7"/>
        <v>60.541013472544059</v>
      </c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3"/>
      <c r="AT49" s="123"/>
    </row>
    <row r="50" spans="1:953" s="114" customFormat="1" ht="111" customHeight="1" x14ac:dyDescent="0.25">
      <c r="A50" s="125" t="s">
        <v>54</v>
      </c>
      <c r="B50" s="72" t="s">
        <v>55</v>
      </c>
      <c r="C50" s="126"/>
      <c r="D50" s="127">
        <f>H50</f>
        <v>0</v>
      </c>
      <c r="E50" s="127">
        <f>C50-D50</f>
        <v>0</v>
      </c>
      <c r="F50" s="127" t="e">
        <f t="shared" si="10"/>
        <v>#DIV/0!</v>
      </c>
      <c r="G50" s="127"/>
      <c r="H50" s="127"/>
      <c r="I50" s="128" t="e">
        <f t="shared" si="7"/>
        <v>#DIV/0!</v>
      </c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13"/>
      <c r="AT50" s="113"/>
    </row>
    <row r="51" spans="1:953" s="114" customFormat="1" ht="61.5" customHeight="1" x14ac:dyDescent="0.25">
      <c r="A51" s="125" t="s">
        <v>56</v>
      </c>
      <c r="B51" s="72" t="s">
        <v>57</v>
      </c>
      <c r="C51" s="126">
        <f>C52+C53</f>
        <v>0</v>
      </c>
      <c r="D51" s="127">
        <f>D52+D53</f>
        <v>0</v>
      </c>
      <c r="E51" s="127">
        <f>E52+E53</f>
        <v>0</v>
      </c>
      <c r="F51" s="127" t="e">
        <f t="shared" si="10"/>
        <v>#DIV/0!</v>
      </c>
      <c r="G51" s="127">
        <f>G52+G53</f>
        <v>0</v>
      </c>
      <c r="H51" s="127">
        <f>H52+H53</f>
        <v>0</v>
      </c>
      <c r="I51" s="128" t="e">
        <f>H51/G51*100</f>
        <v>#DIV/0!</v>
      </c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13"/>
      <c r="AT51" s="113"/>
    </row>
    <row r="52" spans="1:953" s="106" customFormat="1" ht="36" customHeight="1" x14ac:dyDescent="0.25">
      <c r="A52" s="129" t="s">
        <v>58</v>
      </c>
      <c r="B52" s="82">
        <v>2260061</v>
      </c>
      <c r="C52" s="65"/>
      <c r="D52" s="66">
        <f>H52</f>
        <v>0</v>
      </c>
      <c r="E52" s="66">
        <f>C52-D52</f>
        <v>0</v>
      </c>
      <c r="F52" s="66" t="e">
        <f t="shared" si="10"/>
        <v>#DIV/0!</v>
      </c>
      <c r="G52" s="66"/>
      <c r="H52" s="66"/>
      <c r="I52" s="67" t="e">
        <f t="shared" si="7"/>
        <v>#DIV/0!</v>
      </c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5"/>
      <c r="AT52" s="105"/>
    </row>
    <row r="53" spans="1:953" s="106" customFormat="1" ht="36" customHeight="1" x14ac:dyDescent="0.25">
      <c r="A53" s="129" t="s">
        <v>59</v>
      </c>
      <c r="B53" s="82">
        <v>3420000</v>
      </c>
      <c r="C53" s="65"/>
      <c r="D53" s="66">
        <f>H53</f>
        <v>0</v>
      </c>
      <c r="E53" s="66">
        <f>C53-D53</f>
        <v>0</v>
      </c>
      <c r="F53" s="66" t="e">
        <f t="shared" si="10"/>
        <v>#DIV/0!</v>
      </c>
      <c r="G53" s="66"/>
      <c r="H53" s="66"/>
      <c r="I53" s="67" t="e">
        <f t="shared" si="7"/>
        <v>#DIV/0!</v>
      </c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5"/>
      <c r="AT53" s="105"/>
    </row>
    <row r="54" spans="1:953" s="106" customFormat="1" ht="76.5" customHeight="1" x14ac:dyDescent="0.25">
      <c r="A54" s="125" t="s">
        <v>60</v>
      </c>
      <c r="B54" s="130" t="s">
        <v>61</v>
      </c>
      <c r="C54" s="131">
        <f>C55</f>
        <v>0</v>
      </c>
      <c r="D54" s="131">
        <f>D55</f>
        <v>0</v>
      </c>
      <c r="E54" s="131">
        <f>E55</f>
        <v>0</v>
      </c>
      <c r="F54" s="127" t="e">
        <f t="shared" si="10"/>
        <v>#DIV/0!</v>
      </c>
      <c r="G54" s="131">
        <f>G55</f>
        <v>0</v>
      </c>
      <c r="H54" s="131">
        <f>H55</f>
        <v>0</v>
      </c>
      <c r="I54" s="128" t="e">
        <f>H54/G54*100</f>
        <v>#DIV/0!</v>
      </c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5"/>
      <c r="AT54" s="105"/>
    </row>
    <row r="55" spans="1:953" s="106" customFormat="1" ht="36" customHeight="1" x14ac:dyDescent="0.25">
      <c r="A55" s="132" t="s">
        <v>62</v>
      </c>
      <c r="B55" s="133"/>
      <c r="C55" s="134">
        <f>SUM(C56)</f>
        <v>0</v>
      </c>
      <c r="D55" s="134">
        <f t="shared" ref="D55:E55" si="13">SUM(D56)</f>
        <v>0</v>
      </c>
      <c r="E55" s="134">
        <f t="shared" si="13"/>
        <v>0</v>
      </c>
      <c r="F55" s="135" t="e">
        <f>D55/C55*100</f>
        <v>#DIV/0!</v>
      </c>
      <c r="G55" s="134">
        <f>SUM(G56)</f>
        <v>0</v>
      </c>
      <c r="H55" s="134">
        <f>SUM(H56)</f>
        <v>0</v>
      </c>
      <c r="I55" s="136" t="e">
        <f t="shared" si="7"/>
        <v>#DIV/0!</v>
      </c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5"/>
    </row>
    <row r="56" spans="1:953" s="106" customFormat="1" ht="36" customHeight="1" x14ac:dyDescent="0.25">
      <c r="A56" s="129" t="s">
        <v>63</v>
      </c>
      <c r="B56" s="82">
        <v>2260382</v>
      </c>
      <c r="C56" s="137"/>
      <c r="D56" s="66"/>
      <c r="E56" s="66"/>
      <c r="F56" s="66" t="e">
        <f t="shared" si="10"/>
        <v>#DIV/0!</v>
      </c>
      <c r="G56" s="66"/>
      <c r="H56" s="66"/>
      <c r="I56" s="67" t="e">
        <f t="shared" si="7"/>
        <v>#DIV/0!</v>
      </c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5"/>
    </row>
    <row r="57" spans="1:953" s="106" customFormat="1" ht="81.75" customHeight="1" x14ac:dyDescent="0.25">
      <c r="A57" s="125" t="s">
        <v>64</v>
      </c>
      <c r="B57" s="138" t="s">
        <v>65</v>
      </c>
      <c r="C57" s="131">
        <f>C58</f>
        <v>0</v>
      </c>
      <c r="D57" s="131">
        <f>D58</f>
        <v>0</v>
      </c>
      <c r="E57" s="131">
        <f>E58</f>
        <v>0</v>
      </c>
      <c r="F57" s="127" t="e">
        <f t="shared" si="10"/>
        <v>#DIV/0!</v>
      </c>
      <c r="G57" s="131">
        <f>G58</f>
        <v>0</v>
      </c>
      <c r="H57" s="131">
        <f>H58</f>
        <v>0</v>
      </c>
      <c r="I57" s="128" t="e">
        <f>H57/G57*100</f>
        <v>#DIV/0!</v>
      </c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5"/>
      <c r="AT57" s="105"/>
    </row>
    <row r="58" spans="1:953" s="106" customFormat="1" ht="36" customHeight="1" x14ac:dyDescent="0.25">
      <c r="A58" s="139" t="s">
        <v>66</v>
      </c>
      <c r="B58" s="140"/>
      <c r="C58" s="134">
        <f>SUM(C59)</f>
        <v>0</v>
      </c>
      <c r="D58" s="134">
        <f>SUM(D59)</f>
        <v>0</v>
      </c>
      <c r="E58" s="134">
        <f t="shared" ref="E58" si="14">SUM(E59)</f>
        <v>0</v>
      </c>
      <c r="F58" s="135" t="e">
        <f>D58/C58*100</f>
        <v>#DIV/0!</v>
      </c>
      <c r="G58" s="135"/>
      <c r="H58" s="135"/>
      <c r="I58" s="136" t="e">
        <f t="shared" si="7"/>
        <v>#DIV/0!</v>
      </c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5"/>
      <c r="AT58" s="105"/>
    </row>
    <row r="59" spans="1:953" s="106" customFormat="1" ht="50.25" customHeight="1" x14ac:dyDescent="0.25">
      <c r="A59" s="129" t="s">
        <v>63</v>
      </c>
      <c r="B59" s="82">
        <v>2260382</v>
      </c>
      <c r="C59" s="137"/>
      <c r="D59" s="66"/>
      <c r="E59" s="66"/>
      <c r="F59" s="66" t="e">
        <f t="shared" si="10"/>
        <v>#DIV/0!</v>
      </c>
      <c r="G59" s="66"/>
      <c r="H59" s="66"/>
      <c r="I59" s="67" t="e">
        <f t="shared" si="7"/>
        <v>#DIV/0!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5"/>
      <c r="AT59" s="105"/>
    </row>
    <row r="60" spans="1:953" s="147" customFormat="1" ht="36" customHeight="1" x14ac:dyDescent="0.25">
      <c r="A60" s="141" t="s">
        <v>67</v>
      </c>
      <c r="B60" s="142">
        <v>612</v>
      </c>
      <c r="C60" s="143">
        <f>C50+C51+C54+C57</f>
        <v>0</v>
      </c>
      <c r="D60" s="143">
        <f>D50+D51</f>
        <v>0</v>
      </c>
      <c r="E60" s="143">
        <f>E50+E51</f>
        <v>0</v>
      </c>
      <c r="F60" s="144" t="e">
        <f>D60/C60*100</f>
        <v>#DIV/0!</v>
      </c>
      <c r="G60" s="143">
        <f>G50+G51</f>
        <v>0</v>
      </c>
      <c r="H60" s="143">
        <f>H50+H51</f>
        <v>0</v>
      </c>
      <c r="I60" s="145" t="e">
        <f t="shared" si="7"/>
        <v>#DIV/0!</v>
      </c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46"/>
      <c r="AT60" s="146"/>
    </row>
    <row r="61" spans="1:953" s="147" customFormat="1" ht="36" customHeight="1" x14ac:dyDescent="0.25">
      <c r="A61" s="148" t="s">
        <v>68</v>
      </c>
      <c r="B61" s="149" t="s">
        <v>69</v>
      </c>
      <c r="C61" s="150">
        <f>C60+C49</f>
        <v>40178158</v>
      </c>
      <c r="D61" s="150">
        <f>D60+D49</f>
        <v>3917931.06</v>
      </c>
      <c r="E61" s="150">
        <f>E60+E49</f>
        <v>36260226.939999998</v>
      </c>
      <c r="F61" s="151">
        <f>D61/C61*100</f>
        <v>9.7513954223585859</v>
      </c>
      <c r="G61" s="150">
        <f>G60+G49</f>
        <v>6471532</v>
      </c>
      <c r="H61" s="150">
        <f>H60+H49</f>
        <v>3917931.06</v>
      </c>
      <c r="I61" s="152">
        <f>H61/G61*100</f>
        <v>60.541013472544059</v>
      </c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46"/>
      <c r="AT61" s="146"/>
    </row>
    <row r="62" spans="1:953" s="44" customFormat="1" ht="30" customHeight="1" x14ac:dyDescent="0.25">
      <c r="A62" s="454" t="s">
        <v>70</v>
      </c>
      <c r="B62" s="455" t="str">
        <f>'[1]Свод школы '!B62:F62</f>
        <v>2024 год</v>
      </c>
      <c r="C62" s="455"/>
      <c r="D62" s="455"/>
      <c r="E62" s="455"/>
      <c r="F62" s="455"/>
      <c r="G62" s="455" t="s">
        <v>20</v>
      </c>
      <c r="H62" s="455"/>
      <c r="I62" s="45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43"/>
      <c r="AT62" s="43"/>
      <c r="AJQ62" s="45"/>
    </row>
    <row r="63" spans="1:953" s="44" customFormat="1" ht="64.5" customHeight="1" x14ac:dyDescent="0.25">
      <c r="A63" s="454"/>
      <c r="B63" s="54" t="s">
        <v>2</v>
      </c>
      <c r="C63" s="55" t="s">
        <v>21</v>
      </c>
      <c r="D63" s="55" t="s">
        <v>22</v>
      </c>
      <c r="E63" s="55" t="s">
        <v>5</v>
      </c>
      <c r="F63" s="55" t="s">
        <v>23</v>
      </c>
      <c r="G63" s="55" t="s">
        <v>7</v>
      </c>
      <c r="H63" s="55" t="s">
        <v>22</v>
      </c>
      <c r="I63" s="54" t="s">
        <v>8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43"/>
      <c r="AT63" s="43"/>
      <c r="AJQ63" s="45"/>
    </row>
    <row r="64" spans="1:953" s="114" customFormat="1" ht="74.25" customHeight="1" x14ac:dyDescent="0.25">
      <c r="A64" s="153" t="s">
        <v>71</v>
      </c>
      <c r="B64" s="72" t="s">
        <v>72</v>
      </c>
      <c r="C64" s="154">
        <f>C65+C66</f>
        <v>4480459</v>
      </c>
      <c r="D64" s="154">
        <f>D65+D66</f>
        <v>526805.37</v>
      </c>
      <c r="E64" s="154">
        <f>E65+E66</f>
        <v>3953653.63</v>
      </c>
      <c r="F64" s="126">
        <f>D64/C64*100</f>
        <v>11.757843783415939</v>
      </c>
      <c r="G64" s="154">
        <f>G65+G66</f>
        <v>884520</v>
      </c>
      <c r="H64" s="154">
        <f>H65+H66</f>
        <v>526805.37</v>
      </c>
      <c r="I64" s="155">
        <f>H64/G64*100</f>
        <v>59.558333333333337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13"/>
      <c r="AT64" s="113"/>
    </row>
    <row r="65" spans="1:953" s="106" customFormat="1" ht="43.5" customHeight="1" x14ac:dyDescent="0.25">
      <c r="A65" s="129" t="s">
        <v>58</v>
      </c>
      <c r="B65" s="82">
        <v>2260061</v>
      </c>
      <c r="C65" s="156">
        <v>4480459</v>
      </c>
      <c r="D65" s="157">
        <f>H65</f>
        <v>526805.37</v>
      </c>
      <c r="E65" s="157">
        <f>C65-D65</f>
        <v>3953653.63</v>
      </c>
      <c r="F65" s="65">
        <f>D65/C65*100</f>
        <v>11.757843783415939</v>
      </c>
      <c r="G65" s="157">
        <f>406401+478119</f>
        <v>884520</v>
      </c>
      <c r="H65" s="157">
        <v>526805.37</v>
      </c>
      <c r="I65" s="158">
        <f t="shared" ref="I65:I73" si="15">H65/G65*100</f>
        <v>59.558333333333337</v>
      </c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5"/>
      <c r="AT65" s="105"/>
    </row>
    <row r="66" spans="1:953" s="106" customFormat="1" ht="43.5" customHeight="1" x14ac:dyDescent="0.25">
      <c r="A66" s="129" t="s">
        <v>59</v>
      </c>
      <c r="B66" s="82">
        <v>3420000</v>
      </c>
      <c r="C66" s="156"/>
      <c r="D66" s="157">
        <f>H66</f>
        <v>0</v>
      </c>
      <c r="E66" s="157">
        <f>C66-D66</f>
        <v>0</v>
      </c>
      <c r="F66" s="65" t="e">
        <f t="shared" ref="F66:F73" si="16">D66/C66*100</f>
        <v>#DIV/0!</v>
      </c>
      <c r="G66" s="157"/>
      <c r="H66" s="157"/>
      <c r="I66" s="158" t="e">
        <f t="shared" si="15"/>
        <v>#DIV/0!</v>
      </c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5"/>
      <c r="AT66" s="105"/>
    </row>
    <row r="67" spans="1:953" s="114" customFormat="1" ht="93.75" customHeight="1" x14ac:dyDescent="0.25">
      <c r="A67" s="153" t="s">
        <v>73</v>
      </c>
      <c r="B67" s="72" t="s">
        <v>74</v>
      </c>
      <c r="C67" s="154">
        <f>C68+C69</f>
        <v>2577960</v>
      </c>
      <c r="D67" s="154">
        <f>D68+D69</f>
        <v>353333.84</v>
      </c>
      <c r="E67" s="154">
        <f>E68+E69</f>
        <v>2224626.16</v>
      </c>
      <c r="F67" s="126">
        <f t="shared" si="16"/>
        <v>13.705947338205405</v>
      </c>
      <c r="G67" s="154">
        <f>G68+G69</f>
        <v>429660</v>
      </c>
      <c r="H67" s="154">
        <f>H68+H69</f>
        <v>353333.84</v>
      </c>
      <c r="I67" s="155">
        <f t="shared" si="15"/>
        <v>82.235684029232431</v>
      </c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13"/>
      <c r="AT67" s="113"/>
    </row>
    <row r="68" spans="1:953" s="106" customFormat="1" ht="43.5" customHeight="1" x14ac:dyDescent="0.25">
      <c r="A68" s="129" t="s">
        <v>75</v>
      </c>
      <c r="B68" s="82" t="s">
        <v>76</v>
      </c>
      <c r="C68" s="156">
        <v>1980000</v>
      </c>
      <c r="D68" s="157">
        <f>H68</f>
        <v>307668.08</v>
      </c>
      <c r="E68" s="157">
        <f>C68-D68</f>
        <v>1672331.92</v>
      </c>
      <c r="F68" s="65">
        <f t="shared" si="16"/>
        <v>15.538791919191919</v>
      </c>
      <c r="G68" s="156">
        <f>165000+165000</f>
        <v>330000</v>
      </c>
      <c r="H68" s="157">
        <v>307668.08</v>
      </c>
      <c r="I68" s="158">
        <f t="shared" si="15"/>
        <v>93.23275151515152</v>
      </c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5"/>
      <c r="AT68" s="105"/>
    </row>
    <row r="69" spans="1:953" s="106" customFormat="1" ht="53.25" customHeight="1" x14ac:dyDescent="0.25">
      <c r="A69" s="129" t="s">
        <v>77</v>
      </c>
      <c r="B69" s="82" t="s">
        <v>78</v>
      </c>
      <c r="C69" s="156">
        <v>597960</v>
      </c>
      <c r="D69" s="157">
        <f>H69</f>
        <v>45665.760000000002</v>
      </c>
      <c r="E69" s="157">
        <f>C69-D69</f>
        <v>552294.24</v>
      </c>
      <c r="F69" s="65">
        <f t="shared" si="16"/>
        <v>7.636925546859322</v>
      </c>
      <c r="G69" s="156">
        <f>49830+49830</f>
        <v>99660</v>
      </c>
      <c r="H69" s="157">
        <v>45665.760000000002</v>
      </c>
      <c r="I69" s="158">
        <f t="shared" si="15"/>
        <v>45.821553281155929</v>
      </c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5"/>
      <c r="AT69" s="105"/>
    </row>
    <row r="70" spans="1:953" s="114" customFormat="1" ht="93.75" customHeight="1" x14ac:dyDescent="0.25">
      <c r="A70" s="153" t="s">
        <v>79</v>
      </c>
      <c r="B70" s="72" t="s">
        <v>80</v>
      </c>
      <c r="C70" s="154">
        <f>C71+C72</f>
        <v>246605.83</v>
      </c>
      <c r="D70" s="154">
        <f>D71+D72</f>
        <v>28928.34</v>
      </c>
      <c r="E70" s="154">
        <f>E71+E72</f>
        <v>217677.49</v>
      </c>
      <c r="F70" s="126">
        <f t="shared" si="16"/>
        <v>11.730598583172183</v>
      </c>
      <c r="G70" s="154">
        <f>G71+G72</f>
        <v>42260.479999999996</v>
      </c>
      <c r="H70" s="154">
        <f>H71+H72</f>
        <v>28928.34</v>
      </c>
      <c r="I70" s="155">
        <f t="shared" si="15"/>
        <v>68.452464335473721</v>
      </c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13"/>
      <c r="AT70" s="113"/>
    </row>
    <row r="71" spans="1:953" s="106" customFormat="1" ht="43.5" customHeight="1" x14ac:dyDescent="0.25">
      <c r="A71" s="129" t="s">
        <v>81</v>
      </c>
      <c r="B71" s="82" t="s">
        <v>76</v>
      </c>
      <c r="C71" s="156">
        <v>189405.36</v>
      </c>
      <c r="D71" s="157">
        <f>H71</f>
        <v>24074</v>
      </c>
      <c r="E71" s="157">
        <f>C71-D71</f>
        <v>165331.35999999999</v>
      </c>
      <c r="F71" s="65">
        <f t="shared" si="16"/>
        <v>12.710305558406585</v>
      </c>
      <c r="G71" s="156">
        <f>16229.06+16229.06</f>
        <v>32458.12</v>
      </c>
      <c r="H71" s="157">
        <v>24074</v>
      </c>
      <c r="I71" s="158">
        <f t="shared" si="15"/>
        <v>74.169422012119</v>
      </c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5"/>
      <c r="AT71" s="105"/>
    </row>
    <row r="72" spans="1:953" s="106" customFormat="1" ht="53.25" customHeight="1" x14ac:dyDescent="0.25">
      <c r="A72" s="129" t="s">
        <v>77</v>
      </c>
      <c r="B72" s="82" t="s">
        <v>78</v>
      </c>
      <c r="C72" s="156">
        <v>57200.47</v>
      </c>
      <c r="D72" s="157">
        <f>H72</f>
        <v>4854.34</v>
      </c>
      <c r="E72" s="157">
        <f>C72-D72</f>
        <v>52346.130000000005</v>
      </c>
      <c r="F72" s="65">
        <f t="shared" si="16"/>
        <v>8.4865386595599652</v>
      </c>
      <c r="G72" s="156">
        <f>4901.18+4901.18</f>
        <v>9802.36</v>
      </c>
      <c r="H72" s="157">
        <v>4854.34</v>
      </c>
      <c r="I72" s="158">
        <f t="shared" si="15"/>
        <v>49.52215588899</v>
      </c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5"/>
      <c r="AT72" s="105"/>
    </row>
    <row r="73" spans="1:953" s="147" customFormat="1" ht="36" customHeight="1" x14ac:dyDescent="0.25">
      <c r="A73" s="148" t="s">
        <v>82</v>
      </c>
      <c r="B73" s="149">
        <v>612</v>
      </c>
      <c r="C73" s="150">
        <f>C64+C67+C70</f>
        <v>7305024.8300000001</v>
      </c>
      <c r="D73" s="150">
        <f>D64+D67+D70</f>
        <v>909067.54999999993</v>
      </c>
      <c r="E73" s="150">
        <f>E64+E67+E70</f>
        <v>6395957.2800000003</v>
      </c>
      <c r="F73" s="151">
        <f t="shared" si="16"/>
        <v>12.444414237535179</v>
      </c>
      <c r="G73" s="150">
        <f>G64+G67+G70</f>
        <v>1356440.48</v>
      </c>
      <c r="H73" s="150">
        <f>H64+H67+H70</f>
        <v>909067.54999999993</v>
      </c>
      <c r="I73" s="152">
        <f t="shared" si="15"/>
        <v>67.018609618610029</v>
      </c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46"/>
      <c r="AT73" s="146"/>
    </row>
    <row r="74" spans="1:953" s="44" customFormat="1" ht="30" customHeight="1" x14ac:dyDescent="0.25">
      <c r="A74" s="454" t="s">
        <v>83</v>
      </c>
      <c r="B74" s="455" t="s">
        <v>84</v>
      </c>
      <c r="C74" s="455"/>
      <c r="D74" s="455"/>
      <c r="E74" s="455"/>
      <c r="F74" s="455"/>
      <c r="G74" s="455" t="s">
        <v>20</v>
      </c>
      <c r="H74" s="455"/>
      <c r="I74" s="45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3"/>
      <c r="AT74" s="43"/>
      <c r="AJQ74" s="45"/>
    </row>
    <row r="75" spans="1:953" s="44" customFormat="1" ht="64.5" customHeight="1" x14ac:dyDescent="0.25">
      <c r="A75" s="454"/>
      <c r="B75" s="54" t="s">
        <v>2</v>
      </c>
      <c r="C75" s="55" t="s">
        <v>21</v>
      </c>
      <c r="D75" s="55" t="s">
        <v>22</v>
      </c>
      <c r="E75" s="55" t="s">
        <v>5</v>
      </c>
      <c r="F75" s="55" t="s">
        <v>23</v>
      </c>
      <c r="G75" s="55" t="s">
        <v>7</v>
      </c>
      <c r="H75" s="55" t="s">
        <v>22</v>
      </c>
      <c r="I75" s="54" t="s">
        <v>8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3"/>
      <c r="AT75" s="43"/>
      <c r="AJQ75" s="45"/>
    </row>
    <row r="76" spans="1:953" s="163" customFormat="1" ht="24" customHeight="1" x14ac:dyDescent="0.25">
      <c r="A76" s="159" t="s">
        <v>85</v>
      </c>
      <c r="B76" s="160" t="s">
        <v>86</v>
      </c>
      <c r="C76" s="161">
        <f>C79+C84+C86+C87+C94+C106+C118+C119+C78</f>
        <v>5895158</v>
      </c>
      <c r="D76" s="161">
        <f>D79+D84+D86+D87+D94+D106+D118+D119+D78</f>
        <v>367337.33999999997</v>
      </c>
      <c r="E76" s="161">
        <f>E79+E84+E86+E87+E94+E106+E118+E119+E78</f>
        <v>5527820.6600000001</v>
      </c>
      <c r="F76" s="134">
        <f>D76/C76*100</f>
        <v>6.231170394415213</v>
      </c>
      <c r="G76" s="161">
        <f>G79+G84+G86+G87+G94+G106+G118+G119+G78</f>
        <v>1274745</v>
      </c>
      <c r="H76" s="161">
        <f>H79+H84+H86+H87+H94+H106+H118+H119+H78</f>
        <v>367337.33999999997</v>
      </c>
      <c r="I76" s="161">
        <f t="shared" ref="I76:I144" si="17">H76/G76*100</f>
        <v>28.816535071720224</v>
      </c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62"/>
      <c r="AT76" s="162"/>
    </row>
    <row r="77" spans="1:953" s="163" customFormat="1" ht="31.5" customHeight="1" x14ac:dyDescent="0.25">
      <c r="A77" s="164" t="s">
        <v>28</v>
      </c>
      <c r="B77" s="165"/>
      <c r="C77" s="166">
        <f>C78</f>
        <v>0</v>
      </c>
      <c r="D77" s="166">
        <f>D78</f>
        <v>0</v>
      </c>
      <c r="E77" s="166">
        <f>E78</f>
        <v>0</v>
      </c>
      <c r="F77" s="86" t="e">
        <f>D77/C77*100</f>
        <v>#DIV/0!</v>
      </c>
      <c r="G77" s="166">
        <f>G78</f>
        <v>0</v>
      </c>
      <c r="H77" s="166">
        <f>H78</f>
        <v>0</v>
      </c>
      <c r="I77" s="166" t="e">
        <f t="shared" si="17"/>
        <v>#DIV/0!</v>
      </c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62"/>
      <c r="AT77" s="162"/>
    </row>
    <row r="78" spans="1:953" s="173" customFormat="1" ht="52.5" customHeight="1" x14ac:dyDescent="0.3">
      <c r="A78" s="167" t="s">
        <v>87</v>
      </c>
      <c r="B78" s="168" t="s">
        <v>88</v>
      </c>
      <c r="C78" s="169"/>
      <c r="D78" s="170">
        <f>H78</f>
        <v>0</v>
      </c>
      <c r="E78" s="170">
        <f>C78-D78</f>
        <v>0</v>
      </c>
      <c r="F78" s="65" t="e">
        <f>D78/C78*100</f>
        <v>#DIV/0!</v>
      </c>
      <c r="G78" s="170"/>
      <c r="H78" s="170"/>
      <c r="I78" s="171" t="e">
        <f t="shared" si="17"/>
        <v>#DIV/0!</v>
      </c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JQ78" s="174"/>
    </row>
    <row r="79" spans="1:953" s="177" customFormat="1" ht="24" customHeight="1" x14ac:dyDescent="0.25">
      <c r="A79" s="164" t="s">
        <v>30</v>
      </c>
      <c r="B79" s="175" t="s">
        <v>89</v>
      </c>
      <c r="C79" s="166">
        <f>SUM(C80:C82)</f>
        <v>20785</v>
      </c>
      <c r="D79" s="166">
        <f>SUM(D80:D82)</f>
        <v>1493.48</v>
      </c>
      <c r="E79" s="166">
        <f>SUM(E80:E82)</f>
        <v>19291.52</v>
      </c>
      <c r="F79" s="86">
        <f t="shared" ref="F79:F148" si="18">D79/C79*100</f>
        <v>7.1853740678373832</v>
      </c>
      <c r="G79" s="166">
        <f>SUM(G80:G82)</f>
        <v>2886</v>
      </c>
      <c r="H79" s="166">
        <f>SUM(H80:H82)</f>
        <v>1493.48</v>
      </c>
      <c r="I79" s="166">
        <f t="shared" si="17"/>
        <v>51.749133749133748</v>
      </c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</row>
    <row r="80" spans="1:953" s="180" customFormat="1" ht="37.5" customHeight="1" x14ac:dyDescent="0.3">
      <c r="A80" s="167" t="s">
        <v>90</v>
      </c>
      <c r="B80" s="168" t="s">
        <v>91</v>
      </c>
      <c r="C80" s="178"/>
      <c r="D80" s="170">
        <f>H80</f>
        <v>0</v>
      </c>
      <c r="E80" s="170">
        <f>C80-D80</f>
        <v>0</v>
      </c>
      <c r="F80" s="65" t="e">
        <f t="shared" si="18"/>
        <v>#DIV/0!</v>
      </c>
      <c r="G80" s="170">
        <v>0</v>
      </c>
      <c r="H80" s="170"/>
      <c r="I80" s="171" t="e">
        <f t="shared" si="17"/>
        <v>#DIV/0!</v>
      </c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</row>
    <row r="81" spans="1:953" s="186" customFormat="1" ht="32.25" x14ac:dyDescent="0.3">
      <c r="A81" s="167" t="s">
        <v>92</v>
      </c>
      <c r="B81" s="181">
        <v>2210004</v>
      </c>
      <c r="C81" s="182">
        <v>5200</v>
      </c>
      <c r="D81" s="183">
        <f>H81</f>
        <v>0</v>
      </c>
      <c r="E81" s="183">
        <f>C81-D81</f>
        <v>5200</v>
      </c>
      <c r="F81" s="65">
        <f>D81/C81*100</f>
        <v>0</v>
      </c>
      <c r="G81" s="183">
        <v>0</v>
      </c>
      <c r="H81" s="183"/>
      <c r="I81" s="183" t="e">
        <f t="shared" si="17"/>
        <v>#DIV/0!</v>
      </c>
      <c r="J81" s="184"/>
      <c r="K81" s="184"/>
      <c r="L81" s="184"/>
      <c r="M81" s="184"/>
      <c r="N81" s="184"/>
      <c r="O81" s="184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</row>
    <row r="82" spans="1:953" s="186" customFormat="1" ht="22.5" customHeight="1" x14ac:dyDescent="0.3">
      <c r="A82" s="167" t="s">
        <v>93</v>
      </c>
      <c r="B82" s="181">
        <v>2210005</v>
      </c>
      <c r="C82" s="182">
        <f>39585-24000</f>
        <v>15585</v>
      </c>
      <c r="D82" s="183">
        <f>H82</f>
        <v>1493.48</v>
      </c>
      <c r="E82" s="183">
        <f>C82-D82</f>
        <v>14091.52</v>
      </c>
      <c r="F82" s="65">
        <f>D82/C82*100</f>
        <v>9.5828039781841508</v>
      </c>
      <c r="G82" s="183">
        <v>2886</v>
      </c>
      <c r="H82" s="183">
        <v>1493.48</v>
      </c>
      <c r="I82" s="183">
        <f t="shared" si="17"/>
        <v>51.749133749133748</v>
      </c>
      <c r="J82" s="184"/>
      <c r="K82" s="184"/>
      <c r="L82" s="184"/>
      <c r="M82" s="184"/>
      <c r="N82" s="184"/>
      <c r="O82" s="184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</row>
    <row r="83" spans="1:953" s="186" customFormat="1" ht="22.5" customHeight="1" x14ac:dyDescent="0.3">
      <c r="A83" s="187" t="s">
        <v>94</v>
      </c>
      <c r="B83" s="188">
        <v>222</v>
      </c>
      <c r="C83" s="189">
        <f>C84</f>
        <v>0</v>
      </c>
      <c r="D83" s="189">
        <f>D84</f>
        <v>0</v>
      </c>
      <c r="E83" s="189">
        <f>E84</f>
        <v>0</v>
      </c>
      <c r="F83" s="86" t="e">
        <f t="shared" si="18"/>
        <v>#DIV/0!</v>
      </c>
      <c r="G83" s="189">
        <f>G84</f>
        <v>0</v>
      </c>
      <c r="H83" s="189">
        <f>H84</f>
        <v>0</v>
      </c>
      <c r="I83" s="189" t="e">
        <f t="shared" si="17"/>
        <v>#DIV/0!</v>
      </c>
      <c r="J83" s="184"/>
      <c r="K83" s="184"/>
      <c r="L83" s="184"/>
      <c r="M83" s="184"/>
      <c r="N83" s="184"/>
      <c r="O83" s="184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</row>
    <row r="84" spans="1:953" s="192" customFormat="1" ht="18.75" customHeight="1" x14ac:dyDescent="0.3">
      <c r="A84" s="167" t="s">
        <v>95</v>
      </c>
      <c r="B84" s="181">
        <v>2220000</v>
      </c>
      <c r="C84" s="190"/>
      <c r="D84" s="183">
        <f>H84</f>
        <v>0</v>
      </c>
      <c r="E84" s="183">
        <f>C84-D84</f>
        <v>0</v>
      </c>
      <c r="F84" s="65" t="e">
        <f t="shared" si="18"/>
        <v>#DIV/0!</v>
      </c>
      <c r="G84" s="183"/>
      <c r="H84" s="183"/>
      <c r="I84" s="183" t="e">
        <f t="shared" si="17"/>
        <v>#DIV/0!</v>
      </c>
      <c r="J84" s="184"/>
      <c r="K84" s="184"/>
      <c r="L84" s="184"/>
      <c r="M84" s="184"/>
      <c r="N84" s="184"/>
      <c r="O84" s="184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91"/>
      <c r="AT84" s="191"/>
    </row>
    <row r="85" spans="1:953" s="192" customFormat="1" ht="18.75" customHeight="1" x14ac:dyDescent="0.3">
      <c r="A85" s="187" t="s">
        <v>96</v>
      </c>
      <c r="B85" s="188">
        <v>226</v>
      </c>
      <c r="C85" s="193">
        <f>C86</f>
        <v>43892</v>
      </c>
      <c r="D85" s="193">
        <f>D86</f>
        <v>5312.9</v>
      </c>
      <c r="E85" s="193">
        <f>E86</f>
        <v>38579.1</v>
      </c>
      <c r="F85" s="86">
        <f t="shared" si="18"/>
        <v>12.104483732798686</v>
      </c>
      <c r="G85" s="193">
        <f>G86</f>
        <v>0</v>
      </c>
      <c r="H85" s="193">
        <f>H86</f>
        <v>5312.9</v>
      </c>
      <c r="I85" s="193" t="e">
        <f t="shared" si="17"/>
        <v>#DIV/0!</v>
      </c>
      <c r="J85" s="184"/>
      <c r="K85" s="184"/>
      <c r="L85" s="184"/>
      <c r="M85" s="184"/>
      <c r="N85" s="184"/>
      <c r="O85" s="184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91"/>
      <c r="AT85" s="191"/>
    </row>
    <row r="86" spans="1:953" s="198" customFormat="1" ht="23.25" customHeight="1" x14ac:dyDescent="0.3">
      <c r="A86" s="167" t="s">
        <v>97</v>
      </c>
      <c r="B86" s="194">
        <v>2260123</v>
      </c>
      <c r="C86" s="190">
        <v>43892</v>
      </c>
      <c r="D86" s="195">
        <f>H86</f>
        <v>5312.9</v>
      </c>
      <c r="E86" s="195">
        <f>C86-D86</f>
        <v>38579.1</v>
      </c>
      <c r="F86" s="65">
        <f t="shared" si="18"/>
        <v>12.104483732798686</v>
      </c>
      <c r="G86" s="195"/>
      <c r="H86" s="195">
        <v>5312.9</v>
      </c>
      <c r="I86" s="196" t="e">
        <f t="shared" si="17"/>
        <v>#DIV/0!</v>
      </c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197"/>
      <c r="AT86" s="197"/>
      <c r="AJQ86" s="199"/>
    </row>
    <row r="87" spans="1:953" s="177" customFormat="1" ht="18.75" customHeight="1" x14ac:dyDescent="0.3">
      <c r="A87" s="200" t="s">
        <v>98</v>
      </c>
      <c r="B87" s="201">
        <v>223</v>
      </c>
      <c r="C87" s="202">
        <f>SUM(C90:C93)</f>
        <v>2035295</v>
      </c>
      <c r="D87" s="202">
        <f>SUM(D90:D93)</f>
        <v>7150.24</v>
      </c>
      <c r="E87" s="202">
        <f>SUM(E90:E93)</f>
        <v>2028144.76</v>
      </c>
      <c r="F87" s="86">
        <f t="shared" si="18"/>
        <v>0.351312217639212</v>
      </c>
      <c r="G87" s="202">
        <f>SUM(G90:G93)</f>
        <v>558032</v>
      </c>
      <c r="H87" s="202">
        <f>SUM(H90:H93)</f>
        <v>7150.24</v>
      </c>
      <c r="I87" s="202">
        <f t="shared" si="17"/>
        <v>1.2813315365427074</v>
      </c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76"/>
      <c r="AT87" s="176"/>
    </row>
    <row r="88" spans="1:953" s="208" customFormat="1" ht="18.75" customHeight="1" x14ac:dyDescent="0.35">
      <c r="A88" s="203" t="s">
        <v>99</v>
      </c>
      <c r="B88" s="204" t="s">
        <v>100</v>
      </c>
      <c r="C88" s="205">
        <f>C91+C93</f>
        <v>269001</v>
      </c>
      <c r="D88" s="205">
        <f>D91+D93</f>
        <v>7150.24</v>
      </c>
      <c r="E88" s="205">
        <f t="shared" ref="E88:E117" si="19">C88-D88</f>
        <v>261850.76</v>
      </c>
      <c r="F88" s="206">
        <f t="shared" si="18"/>
        <v>2.6580719030784272</v>
      </c>
      <c r="G88" s="205">
        <f>G91+G93</f>
        <v>43032</v>
      </c>
      <c r="H88" s="205">
        <f>H91+H93</f>
        <v>7150.24</v>
      </c>
      <c r="I88" s="205">
        <f t="shared" si="17"/>
        <v>16.616099646774494</v>
      </c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</row>
    <row r="89" spans="1:953" s="208" customFormat="1" ht="18.75" customHeight="1" x14ac:dyDescent="0.35">
      <c r="A89" s="203" t="s">
        <v>101</v>
      </c>
      <c r="B89" s="204" t="s">
        <v>102</v>
      </c>
      <c r="C89" s="205">
        <f>C90+C92</f>
        <v>1766294</v>
      </c>
      <c r="D89" s="205">
        <f>D90+D92</f>
        <v>0</v>
      </c>
      <c r="E89" s="205">
        <f t="shared" si="19"/>
        <v>1766294</v>
      </c>
      <c r="F89" s="206">
        <f t="shared" si="18"/>
        <v>0</v>
      </c>
      <c r="G89" s="205">
        <f>G90+G92</f>
        <v>515000</v>
      </c>
      <c r="H89" s="205">
        <f>H90+H92</f>
        <v>0</v>
      </c>
      <c r="I89" s="205">
        <f t="shared" si="17"/>
        <v>0</v>
      </c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</row>
    <row r="90" spans="1:953" s="215" customFormat="1" ht="18.75" x14ac:dyDescent="0.3">
      <c r="A90" s="209" t="s">
        <v>103</v>
      </c>
      <c r="B90" s="210">
        <v>2413010</v>
      </c>
      <c r="C90" s="211">
        <v>1140281</v>
      </c>
      <c r="D90" s="195">
        <f>H90</f>
        <v>0</v>
      </c>
      <c r="E90" s="183">
        <f t="shared" si="19"/>
        <v>1140281</v>
      </c>
      <c r="F90" s="65">
        <f t="shared" si="18"/>
        <v>0</v>
      </c>
      <c r="G90" s="183">
        <v>395000</v>
      </c>
      <c r="H90" s="183"/>
      <c r="I90" s="183">
        <f t="shared" si="17"/>
        <v>0</v>
      </c>
      <c r="J90" s="212"/>
      <c r="K90" s="212"/>
      <c r="L90" s="212"/>
      <c r="M90" s="212"/>
      <c r="N90" s="212"/>
      <c r="O90" s="212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4"/>
      <c r="AT90" s="214"/>
    </row>
    <row r="91" spans="1:953" s="215" customFormat="1" ht="18.75" x14ac:dyDescent="0.3">
      <c r="A91" s="209" t="s">
        <v>104</v>
      </c>
      <c r="B91" s="210">
        <v>2413020</v>
      </c>
      <c r="C91" s="211">
        <v>202811</v>
      </c>
      <c r="D91" s="195">
        <f t="shared" ref="D91:D93" si="20">H91</f>
        <v>0</v>
      </c>
      <c r="E91" s="183">
        <f t="shared" si="19"/>
        <v>202811</v>
      </c>
      <c r="F91" s="65">
        <f t="shared" si="18"/>
        <v>0</v>
      </c>
      <c r="G91" s="183">
        <v>32000</v>
      </c>
      <c r="H91" s="183"/>
      <c r="I91" s="183">
        <f t="shared" si="17"/>
        <v>0</v>
      </c>
      <c r="J91" s="212"/>
      <c r="K91" s="212"/>
      <c r="L91" s="212"/>
      <c r="M91" s="212"/>
      <c r="N91" s="212"/>
      <c r="O91" s="212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4"/>
      <c r="AT91" s="214"/>
    </row>
    <row r="92" spans="1:953" s="215" customFormat="1" ht="18.75" x14ac:dyDescent="0.3">
      <c r="A92" s="209" t="s">
        <v>105</v>
      </c>
      <c r="B92" s="210">
        <v>2413030</v>
      </c>
      <c r="C92" s="211">
        <v>626013</v>
      </c>
      <c r="D92" s="195">
        <f t="shared" si="20"/>
        <v>0</v>
      </c>
      <c r="E92" s="183">
        <f t="shared" si="19"/>
        <v>626013</v>
      </c>
      <c r="F92" s="65">
        <f t="shared" si="18"/>
        <v>0</v>
      </c>
      <c r="G92" s="183">
        <v>120000</v>
      </c>
      <c r="H92" s="183"/>
      <c r="I92" s="183">
        <f t="shared" si="17"/>
        <v>0</v>
      </c>
      <c r="J92" s="212"/>
      <c r="K92" s="212"/>
      <c r="L92" s="212"/>
      <c r="M92" s="212"/>
      <c r="N92" s="212"/>
      <c r="O92" s="212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4"/>
      <c r="AT92" s="214"/>
    </row>
    <row r="93" spans="1:953" s="219" customFormat="1" ht="18.75" x14ac:dyDescent="0.3">
      <c r="A93" s="216" t="s">
        <v>106</v>
      </c>
      <c r="B93" s="210">
        <v>2413050</v>
      </c>
      <c r="C93" s="211">
        <v>66190</v>
      </c>
      <c r="D93" s="195">
        <f t="shared" si="20"/>
        <v>7150.24</v>
      </c>
      <c r="E93" s="183">
        <f t="shared" si="19"/>
        <v>59039.76</v>
      </c>
      <c r="F93" s="65">
        <f t="shared" si="18"/>
        <v>10.802598579845899</v>
      </c>
      <c r="G93" s="170">
        <v>11032</v>
      </c>
      <c r="H93" s="170">
        <v>7150.24</v>
      </c>
      <c r="I93" s="171">
        <f t="shared" si="17"/>
        <v>64.813633067440165</v>
      </c>
      <c r="J93" s="2"/>
      <c r="K93" s="2"/>
      <c r="L93" s="2"/>
      <c r="M93" s="2"/>
      <c r="N93" s="2"/>
      <c r="O93" s="2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8"/>
      <c r="AT93" s="218"/>
      <c r="AJQ93" s="220"/>
    </row>
    <row r="94" spans="1:953" s="224" customFormat="1" ht="27" customHeight="1" x14ac:dyDescent="0.3">
      <c r="A94" s="221" t="s">
        <v>32</v>
      </c>
      <c r="B94" s="201">
        <v>225</v>
      </c>
      <c r="C94" s="202">
        <f>SUM(C95:C105)</f>
        <v>328857</v>
      </c>
      <c r="D94" s="202">
        <f>SUM(D95:D105)</f>
        <v>49452</v>
      </c>
      <c r="E94" s="202">
        <f>SUM(E95:E105)</f>
        <v>279405</v>
      </c>
      <c r="F94" s="86">
        <f t="shared" si="18"/>
        <v>15.037539112745051</v>
      </c>
      <c r="G94" s="202">
        <f>SUM(G95:G105)</f>
        <v>93132</v>
      </c>
      <c r="H94" s="202">
        <f>SUM(H95:H105)</f>
        <v>49452</v>
      </c>
      <c r="I94" s="202">
        <f t="shared" si="17"/>
        <v>53.098827470686771</v>
      </c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3"/>
      <c r="AT94" s="223"/>
    </row>
    <row r="95" spans="1:953" s="227" customFormat="1" ht="20.25" customHeight="1" x14ac:dyDescent="0.3">
      <c r="A95" s="209" t="s">
        <v>107</v>
      </c>
      <c r="B95" s="210">
        <v>2250001</v>
      </c>
      <c r="C95" s="211">
        <v>24048</v>
      </c>
      <c r="D95" s="183">
        <f>H95</f>
        <v>1638</v>
      </c>
      <c r="E95" s="183">
        <f t="shared" si="19"/>
        <v>22410</v>
      </c>
      <c r="F95" s="65">
        <f t="shared" si="18"/>
        <v>6.8113772455089814</v>
      </c>
      <c r="G95" s="183">
        <v>4008</v>
      </c>
      <c r="H95" s="183">
        <v>1638</v>
      </c>
      <c r="I95" s="183">
        <f t="shared" si="17"/>
        <v>40.868263473053887</v>
      </c>
      <c r="J95" s="212"/>
      <c r="K95" s="212"/>
      <c r="L95" s="212"/>
      <c r="M95" s="212"/>
      <c r="N95" s="212"/>
      <c r="O95" s="212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225"/>
      <c r="AK95" s="225"/>
      <c r="AL95" s="225"/>
      <c r="AM95" s="225"/>
      <c r="AN95" s="225"/>
      <c r="AO95" s="225"/>
      <c r="AP95" s="225"/>
      <c r="AQ95" s="225"/>
      <c r="AR95" s="225"/>
      <c r="AS95" s="226"/>
      <c r="AT95" s="226"/>
    </row>
    <row r="96" spans="1:953" s="227" customFormat="1" ht="20.25" customHeight="1" x14ac:dyDescent="0.3">
      <c r="A96" s="228" t="s">
        <v>108</v>
      </c>
      <c r="B96" s="210">
        <v>2250067</v>
      </c>
      <c r="C96" s="211"/>
      <c r="D96" s="183"/>
      <c r="E96" s="183">
        <f t="shared" si="19"/>
        <v>0</v>
      </c>
      <c r="F96" s="65"/>
      <c r="G96" s="183">
        <v>0</v>
      </c>
      <c r="H96" s="183"/>
      <c r="I96" s="183"/>
      <c r="J96" s="212"/>
      <c r="K96" s="212"/>
      <c r="L96" s="212"/>
      <c r="M96" s="212"/>
      <c r="N96" s="212"/>
      <c r="O96" s="212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6"/>
      <c r="AT96" s="226"/>
    </row>
    <row r="97" spans="1:952" ht="34.5" customHeight="1" x14ac:dyDescent="0.3">
      <c r="A97" s="229" t="s">
        <v>109</v>
      </c>
      <c r="B97" s="230">
        <v>2250106</v>
      </c>
      <c r="C97" s="211">
        <v>183742</v>
      </c>
      <c r="D97" s="183">
        <f t="shared" ref="D97:D105" si="21">H97</f>
        <v>15000</v>
      </c>
      <c r="E97" s="183">
        <f t="shared" si="19"/>
        <v>168742</v>
      </c>
      <c r="F97" s="65">
        <f t="shared" si="18"/>
        <v>8.1636207290657552</v>
      </c>
      <c r="G97" s="170">
        <v>15000</v>
      </c>
      <c r="H97" s="170">
        <v>15000</v>
      </c>
      <c r="I97" s="171">
        <f t="shared" si="17"/>
        <v>100</v>
      </c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4"/>
      <c r="AT97" s="4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</row>
    <row r="98" spans="1:952" ht="31.5" x14ac:dyDescent="0.3">
      <c r="A98" s="231" t="s">
        <v>110</v>
      </c>
      <c r="B98" s="210">
        <v>2250123</v>
      </c>
      <c r="C98" s="211">
        <v>36000</v>
      </c>
      <c r="D98" s="183">
        <f t="shared" si="21"/>
        <v>0</v>
      </c>
      <c r="E98" s="183">
        <f t="shared" si="19"/>
        <v>36000</v>
      </c>
      <c r="F98" s="65">
        <f>D98/C98*100</f>
        <v>0</v>
      </c>
      <c r="G98" s="170">
        <v>36000</v>
      </c>
      <c r="H98" s="170"/>
      <c r="I98" s="171">
        <f t="shared" si="17"/>
        <v>0</v>
      </c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4"/>
      <c r="AT98" s="4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</row>
    <row r="99" spans="1:952" ht="36" customHeight="1" x14ac:dyDescent="0.3">
      <c r="A99" s="232" t="s">
        <v>111</v>
      </c>
      <c r="B99" s="210">
        <v>2250127</v>
      </c>
      <c r="C99" s="211"/>
      <c r="D99" s="183">
        <f t="shared" si="21"/>
        <v>0</v>
      </c>
      <c r="E99" s="183">
        <f t="shared" si="19"/>
        <v>0</v>
      </c>
      <c r="F99" s="65" t="e">
        <f>D99/C99*100</f>
        <v>#DIV/0!</v>
      </c>
      <c r="G99" s="170">
        <v>0</v>
      </c>
      <c r="H99" s="170"/>
      <c r="I99" s="171" t="e">
        <f>H99/G99*100</f>
        <v>#DIV/0!</v>
      </c>
      <c r="J99" s="2"/>
      <c r="K99" s="2"/>
      <c r="L99" s="2"/>
      <c r="M99" s="2"/>
      <c r="N99" s="2"/>
      <c r="O99" s="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4"/>
      <c r="AT99" s="4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X99" s="5"/>
      <c r="OY99" s="5"/>
      <c r="OZ99" s="5"/>
      <c r="PA99" s="5"/>
      <c r="PB99" s="5"/>
      <c r="PC99" s="5"/>
      <c r="PD99" s="5"/>
      <c r="PE99" s="5"/>
      <c r="PF99" s="5"/>
      <c r="PG99" s="5"/>
      <c r="PH99" s="5"/>
      <c r="PI99" s="5"/>
      <c r="PJ99" s="5"/>
      <c r="PK99" s="5"/>
      <c r="PL99" s="5"/>
      <c r="PM99" s="5"/>
      <c r="PN99" s="5"/>
      <c r="PO99" s="5"/>
      <c r="PP99" s="5"/>
      <c r="PQ99" s="5"/>
      <c r="PR99" s="5"/>
      <c r="PS99" s="5"/>
      <c r="PT99" s="5"/>
      <c r="PU99" s="5"/>
      <c r="PV99" s="5"/>
      <c r="PW99" s="5"/>
      <c r="PX99" s="5"/>
      <c r="PY99" s="5"/>
      <c r="PZ99" s="5"/>
      <c r="QA99" s="5"/>
      <c r="QB99" s="5"/>
      <c r="QC99" s="5"/>
      <c r="QD99" s="5"/>
      <c r="QE99" s="5"/>
      <c r="QF99" s="5"/>
      <c r="QG99" s="5"/>
      <c r="QH99" s="5"/>
      <c r="QI99" s="5"/>
      <c r="QJ99" s="5"/>
      <c r="QK99" s="5"/>
      <c r="QL99" s="5"/>
      <c r="QM99" s="5"/>
      <c r="QN99" s="5"/>
      <c r="QO99" s="5"/>
      <c r="QP99" s="5"/>
      <c r="QQ99" s="5"/>
      <c r="QR99" s="5"/>
      <c r="QS99" s="5"/>
      <c r="QT99" s="5"/>
      <c r="QU99" s="5"/>
      <c r="QV99" s="5"/>
      <c r="QW99" s="5"/>
      <c r="QX99" s="5"/>
      <c r="QY99" s="5"/>
      <c r="QZ99" s="5"/>
      <c r="RA99" s="5"/>
      <c r="RB99" s="5"/>
      <c r="RC99" s="5"/>
      <c r="RD99" s="5"/>
      <c r="RE99" s="5"/>
      <c r="RF99" s="5"/>
      <c r="RG99" s="5"/>
      <c r="RH99" s="5"/>
      <c r="RI99" s="5"/>
      <c r="RJ99" s="5"/>
      <c r="RK99" s="5"/>
      <c r="RL99" s="5"/>
      <c r="RM99" s="5"/>
      <c r="RN99" s="5"/>
      <c r="RO99" s="5"/>
      <c r="RP99" s="5"/>
      <c r="RQ99" s="5"/>
      <c r="RR99" s="5"/>
      <c r="RS99" s="5"/>
      <c r="RT99" s="5"/>
      <c r="RU99" s="5"/>
      <c r="RV99" s="5"/>
      <c r="RW99" s="5"/>
      <c r="RX99" s="5"/>
      <c r="RY99" s="5"/>
      <c r="RZ99" s="5"/>
      <c r="SA99" s="5"/>
      <c r="SB99" s="5"/>
      <c r="SC99" s="5"/>
      <c r="SD99" s="5"/>
      <c r="SE99" s="5"/>
      <c r="SF99" s="5"/>
      <c r="SG99" s="5"/>
      <c r="SH99" s="5"/>
      <c r="SI99" s="5"/>
      <c r="SJ99" s="5"/>
      <c r="SK99" s="5"/>
      <c r="SL99" s="5"/>
      <c r="SM99" s="5"/>
      <c r="SN99" s="5"/>
      <c r="SO99" s="5"/>
      <c r="SP99" s="5"/>
      <c r="SQ99" s="5"/>
      <c r="SR99" s="5"/>
      <c r="SS99" s="5"/>
      <c r="ST99" s="5"/>
      <c r="SU99" s="5"/>
      <c r="SV99" s="5"/>
      <c r="SW99" s="5"/>
      <c r="SX99" s="5"/>
      <c r="SY99" s="5"/>
      <c r="SZ99" s="5"/>
      <c r="TA99" s="5"/>
      <c r="TB99" s="5"/>
      <c r="TC99" s="5"/>
      <c r="TD99" s="5"/>
      <c r="TE99" s="5"/>
      <c r="TF99" s="5"/>
      <c r="TG99" s="5"/>
      <c r="TH99" s="5"/>
      <c r="TI99" s="5"/>
      <c r="TJ99" s="5"/>
      <c r="TK99" s="5"/>
      <c r="TL99" s="5"/>
      <c r="TM99" s="5"/>
      <c r="TN99" s="5"/>
      <c r="TO99" s="5"/>
      <c r="TP99" s="5"/>
      <c r="TQ99" s="5"/>
      <c r="TR99" s="5"/>
      <c r="TS99" s="5"/>
      <c r="TT99" s="5"/>
      <c r="TU99" s="5"/>
      <c r="TV99" s="5"/>
      <c r="TW99" s="5"/>
      <c r="TX99" s="5"/>
      <c r="TY99" s="5"/>
      <c r="TZ99" s="5"/>
      <c r="UA99" s="5"/>
      <c r="UB99" s="5"/>
      <c r="UC99" s="5"/>
      <c r="UD99" s="5"/>
      <c r="UE99" s="5"/>
      <c r="UF99" s="5"/>
      <c r="UG99" s="5"/>
      <c r="UH99" s="5"/>
      <c r="UI99" s="5"/>
      <c r="UJ99" s="5"/>
      <c r="UK99" s="5"/>
      <c r="UL99" s="5"/>
      <c r="UM99" s="5"/>
      <c r="UN99" s="5"/>
      <c r="UO99" s="5"/>
      <c r="UP99" s="5"/>
      <c r="UQ99" s="5"/>
      <c r="UR99" s="5"/>
      <c r="US99" s="5"/>
      <c r="UT99" s="5"/>
      <c r="UU99" s="5"/>
      <c r="UV99" s="5"/>
      <c r="UW99" s="5"/>
      <c r="UX99" s="5"/>
      <c r="UY99" s="5"/>
      <c r="UZ99" s="5"/>
      <c r="VA99" s="5"/>
      <c r="VB99" s="5"/>
      <c r="VC99" s="5"/>
      <c r="VD99" s="5"/>
      <c r="VE99" s="5"/>
      <c r="VF99" s="5"/>
      <c r="VG99" s="5"/>
      <c r="VH99" s="5"/>
      <c r="VI99" s="5"/>
      <c r="VJ99" s="5"/>
      <c r="VK99" s="5"/>
      <c r="VL99" s="5"/>
      <c r="VM99" s="5"/>
      <c r="VN99" s="5"/>
      <c r="VO99" s="5"/>
      <c r="VP99" s="5"/>
      <c r="VQ99" s="5"/>
      <c r="VR99" s="5"/>
      <c r="VS99" s="5"/>
      <c r="VT99" s="5"/>
      <c r="VU99" s="5"/>
      <c r="VV99" s="5"/>
      <c r="VW99" s="5"/>
      <c r="VX99" s="5"/>
      <c r="VY99" s="5"/>
      <c r="VZ99" s="5"/>
      <c r="WA99" s="5"/>
      <c r="WB99" s="5"/>
      <c r="WC99" s="5"/>
      <c r="WD99" s="5"/>
      <c r="WE99" s="5"/>
      <c r="WF99" s="5"/>
      <c r="WG99" s="5"/>
      <c r="WH99" s="5"/>
      <c r="WI99" s="5"/>
      <c r="WJ99" s="5"/>
      <c r="WK99" s="5"/>
      <c r="WL99" s="5"/>
      <c r="WM99" s="5"/>
      <c r="WN99" s="5"/>
      <c r="WO99" s="5"/>
      <c r="WP99" s="5"/>
      <c r="WQ99" s="5"/>
      <c r="WR99" s="5"/>
      <c r="WS99" s="5"/>
      <c r="WT99" s="5"/>
      <c r="WU99" s="5"/>
      <c r="WV99" s="5"/>
      <c r="WW99" s="5"/>
      <c r="WX99" s="5"/>
      <c r="WY99" s="5"/>
      <c r="WZ99" s="5"/>
      <c r="XA99" s="5"/>
      <c r="XB99" s="5"/>
      <c r="XC99" s="5"/>
      <c r="XD99" s="5"/>
      <c r="XE99" s="5"/>
      <c r="XF99" s="5"/>
      <c r="XG99" s="5"/>
      <c r="XH99" s="5"/>
      <c r="XI99" s="5"/>
      <c r="XJ99" s="5"/>
      <c r="XK99" s="5"/>
      <c r="XL99" s="5"/>
      <c r="XM99" s="5"/>
      <c r="XN99" s="5"/>
      <c r="XO99" s="5"/>
      <c r="XP99" s="5"/>
      <c r="XQ99" s="5"/>
      <c r="XR99" s="5"/>
      <c r="XS99" s="5"/>
      <c r="XT99" s="5"/>
      <c r="XU99" s="5"/>
      <c r="XV99" s="5"/>
      <c r="XW99" s="5"/>
      <c r="XX99" s="5"/>
      <c r="XY99" s="5"/>
      <c r="XZ99" s="5"/>
      <c r="YA99" s="5"/>
      <c r="YB99" s="5"/>
      <c r="YC99" s="5"/>
      <c r="YD99" s="5"/>
      <c r="YE99" s="5"/>
      <c r="YF99" s="5"/>
      <c r="YG99" s="5"/>
      <c r="YH99" s="5"/>
      <c r="YI99" s="5"/>
      <c r="YJ99" s="5"/>
      <c r="YK99" s="5"/>
      <c r="YL99" s="5"/>
      <c r="YM99" s="5"/>
      <c r="YN99" s="5"/>
      <c r="YO99" s="5"/>
      <c r="YP99" s="5"/>
      <c r="YQ99" s="5"/>
      <c r="YR99" s="5"/>
      <c r="YS99" s="5"/>
      <c r="YT99" s="5"/>
      <c r="YU99" s="5"/>
      <c r="YV99" s="5"/>
      <c r="YW99" s="5"/>
      <c r="YX99" s="5"/>
      <c r="YY99" s="5"/>
      <c r="YZ99" s="5"/>
      <c r="ZA99" s="5"/>
      <c r="ZB99" s="5"/>
      <c r="ZC99" s="5"/>
      <c r="ZD99" s="5"/>
      <c r="ZE99" s="5"/>
      <c r="ZF99" s="5"/>
      <c r="ZG99" s="5"/>
      <c r="ZH99" s="5"/>
      <c r="ZI99" s="5"/>
      <c r="ZJ99" s="5"/>
      <c r="ZK99" s="5"/>
      <c r="ZL99" s="5"/>
      <c r="ZM99" s="5"/>
      <c r="ZN99" s="5"/>
      <c r="ZO99" s="5"/>
      <c r="ZP99" s="5"/>
      <c r="ZQ99" s="5"/>
      <c r="ZR99" s="5"/>
      <c r="ZS99" s="5"/>
      <c r="ZT99" s="5"/>
      <c r="ZU99" s="5"/>
      <c r="ZV99" s="5"/>
      <c r="ZW99" s="5"/>
      <c r="ZX99" s="5"/>
      <c r="ZY99" s="5"/>
      <c r="ZZ99" s="5"/>
      <c r="AAA99" s="5"/>
      <c r="AAB99" s="5"/>
      <c r="AAC99" s="5"/>
      <c r="AAD99" s="5"/>
      <c r="AAE99" s="5"/>
      <c r="AAF99" s="5"/>
      <c r="AAG99" s="5"/>
      <c r="AAH99" s="5"/>
      <c r="AAI99" s="5"/>
      <c r="AAJ99" s="5"/>
      <c r="AAK99" s="5"/>
      <c r="AAL99" s="5"/>
      <c r="AAM99" s="5"/>
      <c r="AAN99" s="5"/>
      <c r="AAO99" s="5"/>
      <c r="AAP99" s="5"/>
      <c r="AAQ99" s="5"/>
      <c r="AAR99" s="5"/>
      <c r="AAS99" s="5"/>
      <c r="AAT99" s="5"/>
      <c r="AAU99" s="5"/>
      <c r="AAV99" s="5"/>
      <c r="AAW99" s="5"/>
      <c r="AAX99" s="5"/>
      <c r="AAY99" s="5"/>
      <c r="AAZ99" s="5"/>
      <c r="ABA99" s="5"/>
      <c r="ABB99" s="5"/>
      <c r="ABC99" s="5"/>
      <c r="ABD99" s="5"/>
      <c r="ABE99" s="5"/>
      <c r="ABF99" s="5"/>
      <c r="ABG99" s="5"/>
      <c r="ABH99" s="5"/>
      <c r="ABI99" s="5"/>
      <c r="ABJ99" s="5"/>
      <c r="ABK99" s="5"/>
      <c r="ABL99" s="5"/>
      <c r="ABM99" s="5"/>
      <c r="ABN99" s="5"/>
      <c r="ABO99" s="5"/>
      <c r="ABP99" s="5"/>
      <c r="ABQ99" s="5"/>
      <c r="ABR99" s="5"/>
      <c r="ABS99" s="5"/>
      <c r="ABT99" s="5"/>
      <c r="ABU99" s="5"/>
      <c r="ABV99" s="5"/>
      <c r="ABW99" s="5"/>
      <c r="ABX99" s="5"/>
      <c r="ABY99" s="5"/>
      <c r="ABZ99" s="5"/>
      <c r="ACA99" s="5"/>
      <c r="ACB99" s="5"/>
      <c r="ACC99" s="5"/>
      <c r="ACD99" s="5"/>
      <c r="ACE99" s="5"/>
      <c r="ACF99" s="5"/>
      <c r="ACG99" s="5"/>
      <c r="ACH99" s="5"/>
      <c r="ACI99" s="5"/>
      <c r="ACJ99" s="5"/>
      <c r="ACK99" s="5"/>
      <c r="ACL99" s="5"/>
      <c r="ACM99" s="5"/>
      <c r="ACN99" s="5"/>
      <c r="ACO99" s="5"/>
      <c r="ACP99" s="5"/>
      <c r="ACQ99" s="5"/>
      <c r="ACR99" s="5"/>
      <c r="ACS99" s="5"/>
      <c r="ACT99" s="5"/>
      <c r="ACU99" s="5"/>
      <c r="ACV99" s="5"/>
      <c r="ACW99" s="5"/>
      <c r="ACX99" s="5"/>
      <c r="ACY99" s="5"/>
      <c r="ACZ99" s="5"/>
      <c r="ADA99" s="5"/>
      <c r="ADB99" s="5"/>
      <c r="ADC99" s="5"/>
      <c r="ADD99" s="5"/>
      <c r="ADE99" s="5"/>
      <c r="ADF99" s="5"/>
      <c r="ADG99" s="5"/>
      <c r="ADH99" s="5"/>
      <c r="ADI99" s="5"/>
      <c r="ADJ99" s="5"/>
      <c r="ADK99" s="5"/>
      <c r="ADL99" s="5"/>
      <c r="ADM99" s="5"/>
      <c r="ADN99" s="5"/>
      <c r="ADO99" s="5"/>
      <c r="ADP99" s="5"/>
      <c r="ADQ99" s="5"/>
      <c r="ADR99" s="5"/>
      <c r="ADS99" s="5"/>
      <c r="ADT99" s="5"/>
      <c r="ADU99" s="5"/>
      <c r="ADV99" s="5"/>
      <c r="ADW99" s="5"/>
      <c r="ADX99" s="5"/>
      <c r="ADY99" s="5"/>
      <c r="ADZ99" s="5"/>
      <c r="AEA99" s="5"/>
      <c r="AEB99" s="5"/>
      <c r="AEC99" s="5"/>
      <c r="AED99" s="5"/>
      <c r="AEE99" s="5"/>
      <c r="AEF99" s="5"/>
      <c r="AEG99" s="5"/>
      <c r="AEH99" s="5"/>
      <c r="AEI99" s="5"/>
      <c r="AEJ99" s="5"/>
      <c r="AEK99" s="5"/>
      <c r="AEL99" s="5"/>
      <c r="AEM99" s="5"/>
      <c r="AEN99" s="5"/>
      <c r="AEO99" s="5"/>
      <c r="AEP99" s="5"/>
      <c r="AEQ99" s="5"/>
      <c r="AER99" s="5"/>
      <c r="AES99" s="5"/>
      <c r="AET99" s="5"/>
      <c r="AEU99" s="5"/>
      <c r="AEV99" s="5"/>
      <c r="AEW99" s="5"/>
      <c r="AEX99" s="5"/>
      <c r="AEY99" s="5"/>
      <c r="AEZ99" s="5"/>
      <c r="AFA99" s="5"/>
      <c r="AFB99" s="5"/>
      <c r="AFC99" s="5"/>
      <c r="AFD99" s="5"/>
      <c r="AFE99" s="5"/>
      <c r="AFF99" s="5"/>
      <c r="AFG99" s="5"/>
      <c r="AFH99" s="5"/>
      <c r="AFI99" s="5"/>
      <c r="AFJ99" s="5"/>
      <c r="AFK99" s="5"/>
      <c r="AFL99" s="5"/>
      <c r="AFM99" s="5"/>
      <c r="AFN99" s="5"/>
      <c r="AFO99" s="5"/>
      <c r="AFP99" s="5"/>
      <c r="AFQ99" s="5"/>
      <c r="AFR99" s="5"/>
      <c r="AFS99" s="5"/>
      <c r="AFT99" s="5"/>
      <c r="AFU99" s="5"/>
      <c r="AFV99" s="5"/>
      <c r="AFW99" s="5"/>
      <c r="AFX99" s="5"/>
      <c r="AFY99" s="5"/>
      <c r="AFZ99" s="5"/>
      <c r="AGA99" s="5"/>
      <c r="AGB99" s="5"/>
      <c r="AGC99" s="5"/>
      <c r="AGD99" s="5"/>
      <c r="AGE99" s="5"/>
      <c r="AGF99" s="5"/>
      <c r="AGG99" s="5"/>
      <c r="AGH99" s="5"/>
      <c r="AGI99" s="5"/>
      <c r="AGJ99" s="5"/>
      <c r="AGK99" s="5"/>
      <c r="AGL99" s="5"/>
      <c r="AGM99" s="5"/>
      <c r="AGN99" s="5"/>
      <c r="AGO99" s="5"/>
      <c r="AGP99" s="5"/>
      <c r="AGQ99" s="5"/>
      <c r="AGR99" s="5"/>
      <c r="AGS99" s="5"/>
      <c r="AGT99" s="5"/>
      <c r="AGU99" s="5"/>
      <c r="AGV99" s="5"/>
      <c r="AGW99" s="5"/>
      <c r="AGX99" s="5"/>
      <c r="AGY99" s="5"/>
      <c r="AGZ99" s="5"/>
      <c r="AHA99" s="5"/>
      <c r="AHB99" s="5"/>
      <c r="AHC99" s="5"/>
      <c r="AHD99" s="5"/>
      <c r="AHE99" s="5"/>
      <c r="AHF99" s="5"/>
      <c r="AHG99" s="5"/>
      <c r="AHH99" s="5"/>
      <c r="AHI99" s="5"/>
      <c r="AHJ99" s="5"/>
      <c r="AHK99" s="5"/>
      <c r="AHL99" s="5"/>
      <c r="AHM99" s="5"/>
      <c r="AHN99" s="5"/>
      <c r="AHO99" s="5"/>
      <c r="AHP99" s="5"/>
      <c r="AHQ99" s="5"/>
      <c r="AHR99" s="5"/>
      <c r="AHS99" s="5"/>
      <c r="AHT99" s="5"/>
      <c r="AHU99" s="5"/>
      <c r="AHV99" s="5"/>
      <c r="AHW99" s="5"/>
      <c r="AHX99" s="5"/>
      <c r="AHY99" s="5"/>
      <c r="AHZ99" s="5"/>
      <c r="AIA99" s="5"/>
      <c r="AIB99" s="5"/>
      <c r="AIC99" s="5"/>
      <c r="AID99" s="5"/>
      <c r="AIE99" s="5"/>
      <c r="AIF99" s="5"/>
      <c r="AIG99" s="5"/>
      <c r="AIH99" s="5"/>
      <c r="AII99" s="5"/>
      <c r="AIJ99" s="5"/>
      <c r="AIK99" s="5"/>
      <c r="AIL99" s="5"/>
      <c r="AIM99" s="5"/>
      <c r="AIN99" s="5"/>
      <c r="AIO99" s="5"/>
      <c r="AIP99" s="5"/>
      <c r="AIQ99" s="5"/>
      <c r="AIR99" s="5"/>
      <c r="AIS99" s="5"/>
      <c r="AIT99" s="5"/>
      <c r="AIU99" s="5"/>
      <c r="AIV99" s="5"/>
      <c r="AIW99" s="5"/>
      <c r="AIX99" s="5"/>
      <c r="AIY99" s="5"/>
      <c r="AIZ99" s="5"/>
      <c r="AJA99" s="5"/>
      <c r="AJB99" s="5"/>
      <c r="AJC99" s="5"/>
      <c r="AJD99" s="5"/>
      <c r="AJE99" s="5"/>
      <c r="AJF99" s="5"/>
      <c r="AJG99" s="5"/>
      <c r="AJH99" s="5"/>
      <c r="AJI99" s="5"/>
      <c r="AJJ99" s="5"/>
      <c r="AJK99" s="5"/>
      <c r="AJL99" s="5"/>
      <c r="AJM99" s="5"/>
      <c r="AJN99" s="5"/>
      <c r="AJO99" s="5"/>
      <c r="AJP99" s="5"/>
    </row>
    <row r="100" spans="1:952" ht="36" customHeight="1" x14ac:dyDescent="0.3">
      <c r="A100" s="232" t="s">
        <v>112</v>
      </c>
      <c r="B100" s="210">
        <v>2250133</v>
      </c>
      <c r="C100" s="211">
        <v>74961</v>
      </c>
      <c r="D100" s="183">
        <f t="shared" si="21"/>
        <v>32814</v>
      </c>
      <c r="E100" s="183">
        <f t="shared" si="19"/>
        <v>42147</v>
      </c>
      <c r="F100" s="65">
        <f t="shared" si="18"/>
        <v>43.774762876695881</v>
      </c>
      <c r="G100" s="170">
        <v>38124</v>
      </c>
      <c r="H100" s="170">
        <v>32814</v>
      </c>
      <c r="I100" s="171">
        <f t="shared" si="17"/>
        <v>86.071765816808309</v>
      </c>
      <c r="J100" s="2"/>
      <c r="K100" s="2"/>
      <c r="L100" s="2"/>
      <c r="M100" s="2"/>
      <c r="N100" s="2"/>
      <c r="O100" s="2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4"/>
      <c r="AT100" s="4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  <c r="ACB100" s="5"/>
      <c r="ACC100" s="5"/>
      <c r="ACD100" s="5"/>
      <c r="ACE100" s="5"/>
      <c r="ACF100" s="5"/>
      <c r="ACG100" s="5"/>
      <c r="ACH100" s="5"/>
      <c r="ACI100" s="5"/>
      <c r="ACJ100" s="5"/>
      <c r="ACK100" s="5"/>
      <c r="ACL100" s="5"/>
      <c r="ACM100" s="5"/>
      <c r="ACN100" s="5"/>
      <c r="ACO100" s="5"/>
      <c r="ACP100" s="5"/>
      <c r="ACQ100" s="5"/>
      <c r="ACR100" s="5"/>
      <c r="ACS100" s="5"/>
      <c r="ACT100" s="5"/>
      <c r="ACU100" s="5"/>
      <c r="ACV100" s="5"/>
      <c r="ACW100" s="5"/>
      <c r="ACX100" s="5"/>
      <c r="ACY100" s="5"/>
      <c r="ACZ100" s="5"/>
      <c r="ADA100" s="5"/>
      <c r="ADB100" s="5"/>
      <c r="ADC100" s="5"/>
      <c r="ADD100" s="5"/>
      <c r="ADE100" s="5"/>
      <c r="ADF100" s="5"/>
      <c r="ADG100" s="5"/>
      <c r="ADH100" s="5"/>
      <c r="ADI100" s="5"/>
      <c r="ADJ100" s="5"/>
      <c r="ADK100" s="5"/>
      <c r="ADL100" s="5"/>
      <c r="ADM100" s="5"/>
      <c r="ADN100" s="5"/>
      <c r="ADO100" s="5"/>
      <c r="ADP100" s="5"/>
      <c r="ADQ100" s="5"/>
      <c r="ADR100" s="5"/>
      <c r="ADS100" s="5"/>
      <c r="ADT100" s="5"/>
      <c r="ADU100" s="5"/>
      <c r="ADV100" s="5"/>
      <c r="ADW100" s="5"/>
      <c r="ADX100" s="5"/>
      <c r="ADY100" s="5"/>
      <c r="ADZ100" s="5"/>
      <c r="AEA100" s="5"/>
      <c r="AEB100" s="5"/>
      <c r="AEC100" s="5"/>
      <c r="AED100" s="5"/>
      <c r="AEE100" s="5"/>
      <c r="AEF100" s="5"/>
      <c r="AEG100" s="5"/>
      <c r="AEH100" s="5"/>
      <c r="AEI100" s="5"/>
      <c r="AEJ100" s="5"/>
      <c r="AEK100" s="5"/>
      <c r="AEL100" s="5"/>
      <c r="AEM100" s="5"/>
      <c r="AEN100" s="5"/>
      <c r="AEO100" s="5"/>
      <c r="AEP100" s="5"/>
      <c r="AEQ100" s="5"/>
      <c r="AER100" s="5"/>
      <c r="AES100" s="5"/>
      <c r="AET100" s="5"/>
      <c r="AEU100" s="5"/>
      <c r="AEV100" s="5"/>
      <c r="AEW100" s="5"/>
      <c r="AEX100" s="5"/>
      <c r="AEY100" s="5"/>
      <c r="AEZ100" s="5"/>
      <c r="AFA100" s="5"/>
      <c r="AFB100" s="5"/>
      <c r="AFC100" s="5"/>
      <c r="AFD100" s="5"/>
      <c r="AFE100" s="5"/>
      <c r="AFF100" s="5"/>
      <c r="AFG100" s="5"/>
      <c r="AFH100" s="5"/>
      <c r="AFI100" s="5"/>
      <c r="AFJ100" s="5"/>
      <c r="AFK100" s="5"/>
      <c r="AFL100" s="5"/>
      <c r="AFM100" s="5"/>
      <c r="AFN100" s="5"/>
      <c r="AFO100" s="5"/>
      <c r="AFP100" s="5"/>
      <c r="AFQ100" s="5"/>
      <c r="AFR100" s="5"/>
      <c r="AFS100" s="5"/>
      <c r="AFT100" s="5"/>
      <c r="AFU100" s="5"/>
      <c r="AFV100" s="5"/>
      <c r="AFW100" s="5"/>
      <c r="AFX100" s="5"/>
      <c r="AFY100" s="5"/>
      <c r="AFZ100" s="5"/>
      <c r="AGA100" s="5"/>
      <c r="AGB100" s="5"/>
      <c r="AGC100" s="5"/>
      <c r="AGD100" s="5"/>
      <c r="AGE100" s="5"/>
      <c r="AGF100" s="5"/>
      <c r="AGG100" s="5"/>
      <c r="AGH100" s="5"/>
      <c r="AGI100" s="5"/>
      <c r="AGJ100" s="5"/>
      <c r="AGK100" s="5"/>
      <c r="AGL100" s="5"/>
      <c r="AGM100" s="5"/>
      <c r="AGN100" s="5"/>
      <c r="AGO100" s="5"/>
      <c r="AGP100" s="5"/>
      <c r="AGQ100" s="5"/>
      <c r="AGR100" s="5"/>
      <c r="AGS100" s="5"/>
      <c r="AGT100" s="5"/>
      <c r="AGU100" s="5"/>
      <c r="AGV100" s="5"/>
      <c r="AGW100" s="5"/>
      <c r="AGX100" s="5"/>
      <c r="AGY100" s="5"/>
      <c r="AGZ100" s="5"/>
      <c r="AHA100" s="5"/>
      <c r="AHB100" s="5"/>
      <c r="AHC100" s="5"/>
      <c r="AHD100" s="5"/>
      <c r="AHE100" s="5"/>
      <c r="AHF100" s="5"/>
      <c r="AHG100" s="5"/>
      <c r="AHH100" s="5"/>
      <c r="AHI100" s="5"/>
      <c r="AHJ100" s="5"/>
      <c r="AHK100" s="5"/>
      <c r="AHL100" s="5"/>
      <c r="AHM100" s="5"/>
      <c r="AHN100" s="5"/>
      <c r="AHO100" s="5"/>
      <c r="AHP100" s="5"/>
      <c r="AHQ100" s="5"/>
      <c r="AHR100" s="5"/>
      <c r="AHS100" s="5"/>
      <c r="AHT100" s="5"/>
      <c r="AHU100" s="5"/>
      <c r="AHV100" s="5"/>
      <c r="AHW100" s="5"/>
      <c r="AHX100" s="5"/>
      <c r="AHY100" s="5"/>
      <c r="AHZ100" s="5"/>
      <c r="AIA100" s="5"/>
      <c r="AIB100" s="5"/>
      <c r="AIC100" s="5"/>
      <c r="AID100" s="5"/>
      <c r="AIE100" s="5"/>
      <c r="AIF100" s="5"/>
      <c r="AIG100" s="5"/>
      <c r="AIH100" s="5"/>
      <c r="AII100" s="5"/>
      <c r="AIJ100" s="5"/>
      <c r="AIK100" s="5"/>
      <c r="AIL100" s="5"/>
      <c r="AIM100" s="5"/>
      <c r="AIN100" s="5"/>
      <c r="AIO100" s="5"/>
      <c r="AIP100" s="5"/>
      <c r="AIQ100" s="5"/>
      <c r="AIR100" s="5"/>
      <c r="AIS100" s="5"/>
      <c r="AIT100" s="5"/>
      <c r="AIU100" s="5"/>
      <c r="AIV100" s="5"/>
      <c r="AIW100" s="5"/>
      <c r="AIX100" s="5"/>
      <c r="AIY100" s="5"/>
      <c r="AIZ100" s="5"/>
      <c r="AJA100" s="5"/>
      <c r="AJB100" s="5"/>
      <c r="AJC100" s="5"/>
      <c r="AJD100" s="5"/>
      <c r="AJE100" s="5"/>
      <c r="AJF100" s="5"/>
      <c r="AJG100" s="5"/>
      <c r="AJH100" s="5"/>
      <c r="AJI100" s="5"/>
      <c r="AJJ100" s="5"/>
      <c r="AJK100" s="5"/>
      <c r="AJL100" s="5"/>
      <c r="AJM100" s="5"/>
      <c r="AJN100" s="5"/>
      <c r="AJO100" s="5"/>
      <c r="AJP100" s="5"/>
    </row>
    <row r="101" spans="1:952" s="238" customFormat="1" ht="27" customHeight="1" x14ac:dyDescent="0.3">
      <c r="A101" s="231" t="s">
        <v>113</v>
      </c>
      <c r="B101" s="210">
        <v>2250196</v>
      </c>
      <c r="C101" s="233"/>
      <c r="D101" s="183">
        <f t="shared" si="21"/>
        <v>0</v>
      </c>
      <c r="E101" s="183">
        <f t="shared" si="19"/>
        <v>0</v>
      </c>
      <c r="F101" s="65" t="e">
        <f t="shared" si="18"/>
        <v>#DIV/0!</v>
      </c>
      <c r="G101" s="234">
        <v>0</v>
      </c>
      <c r="H101" s="234"/>
      <c r="I101" s="234" t="e">
        <f t="shared" si="17"/>
        <v>#DIV/0!</v>
      </c>
      <c r="J101" s="235"/>
      <c r="K101" s="235"/>
      <c r="L101" s="235"/>
      <c r="M101" s="235"/>
      <c r="N101" s="235"/>
      <c r="O101" s="235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  <c r="AS101" s="237"/>
      <c r="AT101" s="237"/>
    </row>
    <row r="102" spans="1:952" s="238" customFormat="1" ht="27" customHeight="1" x14ac:dyDescent="0.3">
      <c r="A102" s="231" t="s">
        <v>114</v>
      </c>
      <c r="B102" s="210">
        <v>2250205</v>
      </c>
      <c r="C102" s="233">
        <v>7000</v>
      </c>
      <c r="D102" s="183">
        <f t="shared" si="21"/>
        <v>0</v>
      </c>
      <c r="E102" s="183">
        <f t="shared" si="19"/>
        <v>7000</v>
      </c>
      <c r="F102" s="65">
        <f t="shared" si="18"/>
        <v>0</v>
      </c>
      <c r="G102" s="234">
        <v>0</v>
      </c>
      <c r="H102" s="234"/>
      <c r="I102" s="234" t="e">
        <f t="shared" si="17"/>
        <v>#DIV/0!</v>
      </c>
      <c r="J102" s="235"/>
      <c r="K102" s="235"/>
      <c r="L102" s="235"/>
      <c r="M102" s="235"/>
      <c r="N102" s="235"/>
      <c r="O102" s="235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6"/>
      <c r="AQ102" s="236"/>
      <c r="AR102" s="236"/>
      <c r="AS102" s="237"/>
      <c r="AT102" s="237"/>
    </row>
    <row r="103" spans="1:952" s="227" customFormat="1" ht="18.75" customHeight="1" x14ac:dyDescent="0.3">
      <c r="A103" s="231" t="s">
        <v>115</v>
      </c>
      <c r="B103" s="210">
        <v>2250336</v>
      </c>
      <c r="C103" s="233"/>
      <c r="D103" s="183">
        <f t="shared" si="21"/>
        <v>0</v>
      </c>
      <c r="E103" s="183">
        <f t="shared" si="19"/>
        <v>0</v>
      </c>
      <c r="F103" s="65" t="e">
        <f t="shared" si="18"/>
        <v>#DIV/0!</v>
      </c>
      <c r="G103" s="183">
        <v>0</v>
      </c>
      <c r="H103" s="183"/>
      <c r="I103" s="183" t="e">
        <f t="shared" si="17"/>
        <v>#DIV/0!</v>
      </c>
      <c r="J103" s="212"/>
      <c r="K103" s="212"/>
      <c r="L103" s="212"/>
      <c r="M103" s="212"/>
      <c r="N103" s="212"/>
      <c r="O103" s="212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  <c r="AN103" s="225"/>
      <c r="AO103" s="225"/>
      <c r="AP103" s="225"/>
      <c r="AQ103" s="225"/>
      <c r="AR103" s="225"/>
      <c r="AS103" s="226"/>
      <c r="AT103" s="226"/>
    </row>
    <row r="104" spans="1:952" ht="66" customHeight="1" x14ac:dyDescent="0.3">
      <c r="A104" s="239" t="s">
        <v>116</v>
      </c>
      <c r="B104" s="240">
        <v>2250469</v>
      </c>
      <c r="C104" s="233">
        <v>1356</v>
      </c>
      <c r="D104" s="183">
        <f t="shared" si="21"/>
        <v>0</v>
      </c>
      <c r="E104" s="183">
        <f t="shared" si="19"/>
        <v>1356</v>
      </c>
      <c r="F104" s="65">
        <f t="shared" si="18"/>
        <v>0</v>
      </c>
      <c r="G104" s="170">
        <v>0</v>
      </c>
      <c r="H104" s="170"/>
      <c r="I104" s="171" t="e">
        <f t="shared" si="17"/>
        <v>#DIV/0!</v>
      </c>
      <c r="J104" s="2"/>
      <c r="K104" s="2"/>
      <c r="L104" s="2"/>
      <c r="M104" s="2"/>
      <c r="N104" s="2"/>
      <c r="O104" s="2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4"/>
      <c r="AT104" s="4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T104" s="5"/>
      <c r="OU104" s="5"/>
      <c r="OV104" s="5"/>
      <c r="OW104" s="5"/>
      <c r="OX104" s="5"/>
      <c r="OY104" s="5"/>
      <c r="OZ104" s="5"/>
      <c r="PA104" s="5"/>
      <c r="PB104" s="5"/>
      <c r="PC104" s="5"/>
      <c r="PD104" s="5"/>
      <c r="PE104" s="5"/>
      <c r="PF104" s="5"/>
      <c r="PG104" s="5"/>
      <c r="PH104" s="5"/>
      <c r="PI104" s="5"/>
      <c r="PJ104" s="5"/>
      <c r="PK104" s="5"/>
      <c r="PL104" s="5"/>
      <c r="PM104" s="5"/>
      <c r="PN104" s="5"/>
      <c r="PO104" s="5"/>
      <c r="PP104" s="5"/>
      <c r="PQ104" s="5"/>
      <c r="PR104" s="5"/>
      <c r="PS104" s="5"/>
      <c r="PT104" s="5"/>
      <c r="PU104" s="5"/>
      <c r="PV104" s="5"/>
      <c r="PW104" s="5"/>
      <c r="PX104" s="5"/>
      <c r="PY104" s="5"/>
      <c r="PZ104" s="5"/>
      <c r="QA104" s="5"/>
      <c r="QB104" s="5"/>
      <c r="QC104" s="5"/>
      <c r="QD104" s="5"/>
      <c r="QE104" s="5"/>
      <c r="QF104" s="5"/>
      <c r="QG104" s="5"/>
      <c r="QH104" s="5"/>
      <c r="QI104" s="5"/>
      <c r="QJ104" s="5"/>
      <c r="QK104" s="5"/>
      <c r="QL104" s="5"/>
      <c r="QM104" s="5"/>
      <c r="QN104" s="5"/>
      <c r="QO104" s="5"/>
      <c r="QP104" s="5"/>
      <c r="QQ104" s="5"/>
      <c r="QR104" s="5"/>
      <c r="QS104" s="5"/>
      <c r="QT104" s="5"/>
      <c r="QU104" s="5"/>
      <c r="QV104" s="5"/>
      <c r="QW104" s="5"/>
      <c r="QX104" s="5"/>
      <c r="QY104" s="5"/>
      <c r="QZ104" s="5"/>
      <c r="RA104" s="5"/>
      <c r="RB104" s="5"/>
      <c r="RC104" s="5"/>
      <c r="RD104" s="5"/>
      <c r="RE104" s="5"/>
      <c r="RF104" s="5"/>
      <c r="RG104" s="5"/>
      <c r="RH104" s="5"/>
      <c r="RI104" s="5"/>
      <c r="RJ104" s="5"/>
      <c r="RK104" s="5"/>
      <c r="RL104" s="5"/>
      <c r="RM104" s="5"/>
      <c r="RN104" s="5"/>
      <c r="RO104" s="5"/>
      <c r="RP104" s="5"/>
      <c r="RQ104" s="5"/>
      <c r="RR104" s="5"/>
      <c r="RS104" s="5"/>
      <c r="RT104" s="5"/>
      <c r="RU104" s="5"/>
      <c r="RV104" s="5"/>
      <c r="RW104" s="5"/>
      <c r="RX104" s="5"/>
      <c r="RY104" s="5"/>
      <c r="RZ104" s="5"/>
      <c r="SA104" s="5"/>
      <c r="SB104" s="5"/>
      <c r="SC104" s="5"/>
      <c r="SD104" s="5"/>
      <c r="SE104" s="5"/>
      <c r="SF104" s="5"/>
      <c r="SG104" s="5"/>
      <c r="SH104" s="5"/>
      <c r="SI104" s="5"/>
      <c r="SJ104" s="5"/>
      <c r="SK104" s="5"/>
      <c r="SL104" s="5"/>
      <c r="SM104" s="5"/>
      <c r="SN104" s="5"/>
      <c r="SO104" s="5"/>
      <c r="SP104" s="5"/>
      <c r="SQ104" s="5"/>
      <c r="SR104" s="5"/>
      <c r="SS104" s="5"/>
      <c r="ST104" s="5"/>
      <c r="SU104" s="5"/>
      <c r="SV104" s="5"/>
      <c r="SW104" s="5"/>
      <c r="SX104" s="5"/>
      <c r="SY104" s="5"/>
      <c r="SZ104" s="5"/>
      <c r="TA104" s="5"/>
      <c r="TB104" s="5"/>
      <c r="TC104" s="5"/>
      <c r="TD104" s="5"/>
      <c r="TE104" s="5"/>
      <c r="TF104" s="5"/>
      <c r="TG104" s="5"/>
      <c r="TH104" s="5"/>
      <c r="TI104" s="5"/>
      <c r="TJ104" s="5"/>
      <c r="TK104" s="5"/>
      <c r="TL104" s="5"/>
      <c r="TM104" s="5"/>
      <c r="TN104" s="5"/>
      <c r="TO104" s="5"/>
      <c r="TP104" s="5"/>
      <c r="TQ104" s="5"/>
      <c r="TR104" s="5"/>
      <c r="TS104" s="5"/>
      <c r="TT104" s="5"/>
      <c r="TU104" s="5"/>
      <c r="TV104" s="5"/>
      <c r="TW104" s="5"/>
      <c r="TX104" s="5"/>
      <c r="TY104" s="5"/>
      <c r="TZ104" s="5"/>
      <c r="UA104" s="5"/>
      <c r="UB104" s="5"/>
      <c r="UC104" s="5"/>
      <c r="UD104" s="5"/>
      <c r="UE104" s="5"/>
      <c r="UF104" s="5"/>
      <c r="UG104" s="5"/>
      <c r="UH104" s="5"/>
      <c r="UI104" s="5"/>
      <c r="UJ104" s="5"/>
      <c r="UK104" s="5"/>
      <c r="UL104" s="5"/>
      <c r="UM104" s="5"/>
      <c r="UN104" s="5"/>
      <c r="UO104" s="5"/>
      <c r="UP104" s="5"/>
      <c r="UQ104" s="5"/>
      <c r="UR104" s="5"/>
      <c r="US104" s="5"/>
      <c r="UT104" s="5"/>
      <c r="UU104" s="5"/>
      <c r="UV104" s="5"/>
      <c r="UW104" s="5"/>
      <c r="UX104" s="5"/>
      <c r="UY104" s="5"/>
      <c r="UZ104" s="5"/>
      <c r="VA104" s="5"/>
      <c r="VB104" s="5"/>
      <c r="VC104" s="5"/>
      <c r="VD104" s="5"/>
      <c r="VE104" s="5"/>
      <c r="VF104" s="5"/>
      <c r="VG104" s="5"/>
      <c r="VH104" s="5"/>
      <c r="VI104" s="5"/>
      <c r="VJ104" s="5"/>
      <c r="VK104" s="5"/>
      <c r="VL104" s="5"/>
      <c r="VM104" s="5"/>
      <c r="VN104" s="5"/>
      <c r="VO104" s="5"/>
      <c r="VP104" s="5"/>
      <c r="VQ104" s="5"/>
      <c r="VR104" s="5"/>
      <c r="VS104" s="5"/>
      <c r="VT104" s="5"/>
      <c r="VU104" s="5"/>
      <c r="VV104" s="5"/>
      <c r="VW104" s="5"/>
      <c r="VX104" s="5"/>
      <c r="VY104" s="5"/>
      <c r="VZ104" s="5"/>
      <c r="WA104" s="5"/>
      <c r="WB104" s="5"/>
      <c r="WC104" s="5"/>
      <c r="WD104" s="5"/>
      <c r="WE104" s="5"/>
      <c r="WF104" s="5"/>
      <c r="WG104" s="5"/>
      <c r="WH104" s="5"/>
      <c r="WI104" s="5"/>
      <c r="WJ104" s="5"/>
      <c r="WK104" s="5"/>
      <c r="WL104" s="5"/>
      <c r="WM104" s="5"/>
      <c r="WN104" s="5"/>
      <c r="WO104" s="5"/>
      <c r="WP104" s="5"/>
      <c r="WQ104" s="5"/>
      <c r="WR104" s="5"/>
      <c r="WS104" s="5"/>
      <c r="WT104" s="5"/>
      <c r="WU104" s="5"/>
      <c r="WV104" s="5"/>
      <c r="WW104" s="5"/>
      <c r="WX104" s="5"/>
      <c r="WY104" s="5"/>
      <c r="WZ104" s="5"/>
      <c r="XA104" s="5"/>
      <c r="XB104" s="5"/>
      <c r="XC104" s="5"/>
      <c r="XD104" s="5"/>
      <c r="XE104" s="5"/>
      <c r="XF104" s="5"/>
      <c r="XG104" s="5"/>
      <c r="XH104" s="5"/>
      <c r="XI104" s="5"/>
      <c r="XJ104" s="5"/>
      <c r="XK104" s="5"/>
      <c r="XL104" s="5"/>
      <c r="XM104" s="5"/>
      <c r="XN104" s="5"/>
      <c r="XO104" s="5"/>
      <c r="XP104" s="5"/>
      <c r="XQ104" s="5"/>
      <c r="XR104" s="5"/>
      <c r="XS104" s="5"/>
      <c r="XT104" s="5"/>
      <c r="XU104" s="5"/>
      <c r="XV104" s="5"/>
      <c r="XW104" s="5"/>
      <c r="XX104" s="5"/>
      <c r="XY104" s="5"/>
      <c r="XZ104" s="5"/>
      <c r="YA104" s="5"/>
      <c r="YB104" s="5"/>
      <c r="YC104" s="5"/>
      <c r="YD104" s="5"/>
      <c r="YE104" s="5"/>
      <c r="YF104" s="5"/>
      <c r="YG104" s="5"/>
      <c r="YH104" s="5"/>
      <c r="YI104" s="5"/>
      <c r="YJ104" s="5"/>
      <c r="YK104" s="5"/>
      <c r="YL104" s="5"/>
      <c r="YM104" s="5"/>
      <c r="YN104" s="5"/>
      <c r="YO104" s="5"/>
      <c r="YP104" s="5"/>
      <c r="YQ104" s="5"/>
      <c r="YR104" s="5"/>
      <c r="YS104" s="5"/>
      <c r="YT104" s="5"/>
      <c r="YU104" s="5"/>
      <c r="YV104" s="5"/>
      <c r="YW104" s="5"/>
      <c r="YX104" s="5"/>
      <c r="YY104" s="5"/>
      <c r="YZ104" s="5"/>
      <c r="ZA104" s="5"/>
      <c r="ZB104" s="5"/>
      <c r="ZC104" s="5"/>
      <c r="ZD104" s="5"/>
      <c r="ZE104" s="5"/>
      <c r="ZF104" s="5"/>
      <c r="ZG104" s="5"/>
      <c r="ZH104" s="5"/>
      <c r="ZI104" s="5"/>
      <c r="ZJ104" s="5"/>
      <c r="ZK104" s="5"/>
      <c r="ZL104" s="5"/>
      <c r="ZM104" s="5"/>
      <c r="ZN104" s="5"/>
      <c r="ZO104" s="5"/>
      <c r="ZP104" s="5"/>
      <c r="ZQ104" s="5"/>
      <c r="ZR104" s="5"/>
      <c r="ZS104" s="5"/>
      <c r="ZT104" s="5"/>
      <c r="ZU104" s="5"/>
      <c r="ZV104" s="5"/>
      <c r="ZW104" s="5"/>
      <c r="ZX104" s="5"/>
      <c r="ZY104" s="5"/>
      <c r="ZZ104" s="5"/>
      <c r="AAA104" s="5"/>
      <c r="AAB104" s="5"/>
      <c r="AAC104" s="5"/>
      <c r="AAD104" s="5"/>
      <c r="AAE104" s="5"/>
      <c r="AAF104" s="5"/>
      <c r="AAG104" s="5"/>
      <c r="AAH104" s="5"/>
      <c r="AAI104" s="5"/>
      <c r="AAJ104" s="5"/>
      <c r="AAK104" s="5"/>
      <c r="AAL104" s="5"/>
      <c r="AAM104" s="5"/>
      <c r="AAN104" s="5"/>
      <c r="AAO104" s="5"/>
      <c r="AAP104" s="5"/>
      <c r="AAQ104" s="5"/>
      <c r="AAR104" s="5"/>
      <c r="AAS104" s="5"/>
      <c r="AAT104" s="5"/>
      <c r="AAU104" s="5"/>
      <c r="AAV104" s="5"/>
      <c r="AAW104" s="5"/>
      <c r="AAX104" s="5"/>
      <c r="AAY104" s="5"/>
      <c r="AAZ104" s="5"/>
      <c r="ABA104" s="5"/>
      <c r="ABB104" s="5"/>
      <c r="ABC104" s="5"/>
      <c r="ABD104" s="5"/>
      <c r="ABE104" s="5"/>
      <c r="ABF104" s="5"/>
      <c r="ABG104" s="5"/>
      <c r="ABH104" s="5"/>
      <c r="ABI104" s="5"/>
      <c r="ABJ104" s="5"/>
      <c r="ABK104" s="5"/>
      <c r="ABL104" s="5"/>
      <c r="ABM104" s="5"/>
      <c r="ABN104" s="5"/>
      <c r="ABO104" s="5"/>
      <c r="ABP104" s="5"/>
      <c r="ABQ104" s="5"/>
      <c r="ABR104" s="5"/>
      <c r="ABS104" s="5"/>
      <c r="ABT104" s="5"/>
      <c r="ABU104" s="5"/>
      <c r="ABV104" s="5"/>
      <c r="ABW104" s="5"/>
      <c r="ABX104" s="5"/>
      <c r="ABY104" s="5"/>
      <c r="ABZ104" s="5"/>
      <c r="ACA104" s="5"/>
      <c r="ACB104" s="5"/>
      <c r="ACC104" s="5"/>
      <c r="ACD104" s="5"/>
      <c r="ACE104" s="5"/>
      <c r="ACF104" s="5"/>
      <c r="ACG104" s="5"/>
      <c r="ACH104" s="5"/>
      <c r="ACI104" s="5"/>
      <c r="ACJ104" s="5"/>
      <c r="ACK104" s="5"/>
      <c r="ACL104" s="5"/>
      <c r="ACM104" s="5"/>
      <c r="ACN104" s="5"/>
      <c r="ACO104" s="5"/>
      <c r="ACP104" s="5"/>
      <c r="ACQ104" s="5"/>
      <c r="ACR104" s="5"/>
      <c r="ACS104" s="5"/>
      <c r="ACT104" s="5"/>
      <c r="ACU104" s="5"/>
      <c r="ACV104" s="5"/>
      <c r="ACW104" s="5"/>
      <c r="ACX104" s="5"/>
      <c r="ACY104" s="5"/>
      <c r="ACZ104" s="5"/>
      <c r="ADA104" s="5"/>
      <c r="ADB104" s="5"/>
      <c r="ADC104" s="5"/>
      <c r="ADD104" s="5"/>
      <c r="ADE104" s="5"/>
      <c r="ADF104" s="5"/>
      <c r="ADG104" s="5"/>
      <c r="ADH104" s="5"/>
      <c r="ADI104" s="5"/>
      <c r="ADJ104" s="5"/>
      <c r="ADK104" s="5"/>
      <c r="ADL104" s="5"/>
      <c r="ADM104" s="5"/>
      <c r="ADN104" s="5"/>
      <c r="ADO104" s="5"/>
      <c r="ADP104" s="5"/>
      <c r="ADQ104" s="5"/>
      <c r="ADR104" s="5"/>
      <c r="ADS104" s="5"/>
      <c r="ADT104" s="5"/>
      <c r="ADU104" s="5"/>
      <c r="ADV104" s="5"/>
      <c r="ADW104" s="5"/>
      <c r="ADX104" s="5"/>
      <c r="ADY104" s="5"/>
      <c r="ADZ104" s="5"/>
      <c r="AEA104" s="5"/>
      <c r="AEB104" s="5"/>
      <c r="AEC104" s="5"/>
      <c r="AED104" s="5"/>
      <c r="AEE104" s="5"/>
      <c r="AEF104" s="5"/>
      <c r="AEG104" s="5"/>
      <c r="AEH104" s="5"/>
      <c r="AEI104" s="5"/>
      <c r="AEJ104" s="5"/>
      <c r="AEK104" s="5"/>
      <c r="AEL104" s="5"/>
      <c r="AEM104" s="5"/>
      <c r="AEN104" s="5"/>
      <c r="AEO104" s="5"/>
      <c r="AEP104" s="5"/>
      <c r="AEQ104" s="5"/>
      <c r="AER104" s="5"/>
      <c r="AES104" s="5"/>
      <c r="AET104" s="5"/>
      <c r="AEU104" s="5"/>
      <c r="AEV104" s="5"/>
      <c r="AEW104" s="5"/>
      <c r="AEX104" s="5"/>
      <c r="AEY104" s="5"/>
      <c r="AEZ104" s="5"/>
      <c r="AFA104" s="5"/>
      <c r="AFB104" s="5"/>
      <c r="AFC104" s="5"/>
      <c r="AFD104" s="5"/>
      <c r="AFE104" s="5"/>
      <c r="AFF104" s="5"/>
      <c r="AFG104" s="5"/>
      <c r="AFH104" s="5"/>
      <c r="AFI104" s="5"/>
      <c r="AFJ104" s="5"/>
      <c r="AFK104" s="5"/>
      <c r="AFL104" s="5"/>
      <c r="AFM104" s="5"/>
      <c r="AFN104" s="5"/>
      <c r="AFO104" s="5"/>
      <c r="AFP104" s="5"/>
      <c r="AFQ104" s="5"/>
      <c r="AFR104" s="5"/>
      <c r="AFS104" s="5"/>
      <c r="AFT104" s="5"/>
      <c r="AFU104" s="5"/>
      <c r="AFV104" s="5"/>
      <c r="AFW104" s="5"/>
      <c r="AFX104" s="5"/>
      <c r="AFY104" s="5"/>
      <c r="AFZ104" s="5"/>
      <c r="AGA104" s="5"/>
      <c r="AGB104" s="5"/>
      <c r="AGC104" s="5"/>
      <c r="AGD104" s="5"/>
      <c r="AGE104" s="5"/>
      <c r="AGF104" s="5"/>
      <c r="AGG104" s="5"/>
      <c r="AGH104" s="5"/>
      <c r="AGI104" s="5"/>
      <c r="AGJ104" s="5"/>
      <c r="AGK104" s="5"/>
      <c r="AGL104" s="5"/>
      <c r="AGM104" s="5"/>
      <c r="AGN104" s="5"/>
      <c r="AGO104" s="5"/>
      <c r="AGP104" s="5"/>
      <c r="AGQ104" s="5"/>
      <c r="AGR104" s="5"/>
      <c r="AGS104" s="5"/>
      <c r="AGT104" s="5"/>
      <c r="AGU104" s="5"/>
      <c r="AGV104" s="5"/>
      <c r="AGW104" s="5"/>
      <c r="AGX104" s="5"/>
      <c r="AGY104" s="5"/>
      <c r="AGZ104" s="5"/>
      <c r="AHA104" s="5"/>
      <c r="AHB104" s="5"/>
      <c r="AHC104" s="5"/>
      <c r="AHD104" s="5"/>
      <c r="AHE104" s="5"/>
      <c r="AHF104" s="5"/>
      <c r="AHG104" s="5"/>
      <c r="AHH104" s="5"/>
      <c r="AHI104" s="5"/>
      <c r="AHJ104" s="5"/>
      <c r="AHK104" s="5"/>
      <c r="AHL104" s="5"/>
      <c r="AHM104" s="5"/>
      <c r="AHN104" s="5"/>
      <c r="AHO104" s="5"/>
      <c r="AHP104" s="5"/>
      <c r="AHQ104" s="5"/>
      <c r="AHR104" s="5"/>
      <c r="AHS104" s="5"/>
      <c r="AHT104" s="5"/>
      <c r="AHU104" s="5"/>
      <c r="AHV104" s="5"/>
      <c r="AHW104" s="5"/>
      <c r="AHX104" s="5"/>
      <c r="AHY104" s="5"/>
      <c r="AHZ104" s="5"/>
      <c r="AIA104" s="5"/>
      <c r="AIB104" s="5"/>
      <c r="AIC104" s="5"/>
      <c r="AID104" s="5"/>
      <c r="AIE104" s="5"/>
      <c r="AIF104" s="5"/>
      <c r="AIG104" s="5"/>
      <c r="AIH104" s="5"/>
      <c r="AII104" s="5"/>
      <c r="AIJ104" s="5"/>
      <c r="AIK104" s="5"/>
      <c r="AIL104" s="5"/>
      <c r="AIM104" s="5"/>
      <c r="AIN104" s="5"/>
      <c r="AIO104" s="5"/>
      <c r="AIP104" s="5"/>
      <c r="AIQ104" s="5"/>
      <c r="AIR104" s="5"/>
      <c r="AIS104" s="5"/>
      <c r="AIT104" s="5"/>
      <c r="AIU104" s="5"/>
      <c r="AIV104" s="5"/>
      <c r="AIW104" s="5"/>
      <c r="AIX104" s="5"/>
      <c r="AIY104" s="5"/>
      <c r="AIZ104" s="5"/>
      <c r="AJA104" s="5"/>
      <c r="AJB104" s="5"/>
      <c r="AJC104" s="5"/>
      <c r="AJD104" s="5"/>
      <c r="AJE104" s="5"/>
      <c r="AJF104" s="5"/>
      <c r="AJG104" s="5"/>
      <c r="AJH104" s="5"/>
      <c r="AJI104" s="5"/>
      <c r="AJJ104" s="5"/>
      <c r="AJK104" s="5"/>
      <c r="AJL104" s="5"/>
      <c r="AJM104" s="5"/>
      <c r="AJN104" s="5"/>
      <c r="AJO104" s="5"/>
      <c r="AJP104" s="5"/>
    </row>
    <row r="105" spans="1:952" ht="78.75" customHeight="1" x14ac:dyDescent="0.3">
      <c r="A105" s="239" t="s">
        <v>117</v>
      </c>
      <c r="B105" s="241">
        <v>2250471</v>
      </c>
      <c r="C105" s="233">
        <v>1750</v>
      </c>
      <c r="D105" s="183">
        <f t="shared" si="21"/>
        <v>0</v>
      </c>
      <c r="E105" s="183">
        <f t="shared" si="19"/>
        <v>1750</v>
      </c>
      <c r="F105" s="65">
        <f t="shared" si="18"/>
        <v>0</v>
      </c>
      <c r="G105" s="170">
        <v>0</v>
      </c>
      <c r="H105" s="170"/>
      <c r="I105" s="171" t="e">
        <f t="shared" si="17"/>
        <v>#DIV/0!</v>
      </c>
      <c r="J105" s="2"/>
      <c r="K105" s="2"/>
      <c r="L105" s="2"/>
      <c r="M105" s="2"/>
      <c r="N105" s="2"/>
      <c r="O105" s="2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4"/>
      <c r="AT105" s="4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</row>
    <row r="106" spans="1:952" s="243" customFormat="1" ht="25.5" customHeight="1" x14ac:dyDescent="0.3">
      <c r="A106" s="200" t="s">
        <v>34</v>
      </c>
      <c r="B106" s="201">
        <v>226</v>
      </c>
      <c r="C106" s="202">
        <f t="shared" ref="C106:H106" si="22">SUM(C107:C117)</f>
        <v>2788474</v>
      </c>
      <c r="D106" s="202">
        <f t="shared" si="22"/>
        <v>301153.71999999997</v>
      </c>
      <c r="E106" s="202">
        <f t="shared" si="22"/>
        <v>2487320.2800000003</v>
      </c>
      <c r="F106" s="86">
        <f t="shared" si="18"/>
        <v>10.799947211270393</v>
      </c>
      <c r="G106" s="202">
        <f t="shared" si="22"/>
        <v>620695</v>
      </c>
      <c r="H106" s="202">
        <f t="shared" si="22"/>
        <v>301153.71999999997</v>
      </c>
      <c r="I106" s="202">
        <f t="shared" si="17"/>
        <v>48.518792643730009</v>
      </c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4"/>
      <c r="AS106" s="242"/>
      <c r="AT106" s="242"/>
    </row>
    <row r="107" spans="1:952" ht="18.75" x14ac:dyDescent="0.3">
      <c r="A107" s="244" t="s">
        <v>118</v>
      </c>
      <c r="B107" s="245">
        <v>2260001</v>
      </c>
      <c r="C107" s="211">
        <v>222338</v>
      </c>
      <c r="D107" s="170">
        <f>H107</f>
        <v>0</v>
      </c>
      <c r="E107" s="183">
        <f t="shared" si="19"/>
        <v>222338</v>
      </c>
      <c r="F107" s="65">
        <f t="shared" si="18"/>
        <v>0</v>
      </c>
      <c r="G107" s="170">
        <v>0</v>
      </c>
      <c r="H107" s="170"/>
      <c r="I107" s="171" t="e">
        <f t="shared" si="17"/>
        <v>#DIV/0!</v>
      </c>
      <c r="J107" s="2"/>
      <c r="K107" s="2"/>
      <c r="L107" s="2"/>
      <c r="M107" s="2"/>
      <c r="N107" s="2"/>
      <c r="O107" s="2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4"/>
      <c r="AT107" s="4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  <c r="UQ107" s="5"/>
      <c r="UR107" s="5"/>
      <c r="US107" s="5"/>
      <c r="UT107" s="5"/>
      <c r="UU107" s="5"/>
      <c r="UV107" s="5"/>
      <c r="UW107" s="5"/>
      <c r="UX107" s="5"/>
      <c r="UY107" s="5"/>
      <c r="UZ107" s="5"/>
      <c r="VA107" s="5"/>
      <c r="VB107" s="5"/>
      <c r="VC107" s="5"/>
      <c r="VD107" s="5"/>
      <c r="VE107" s="5"/>
      <c r="VF107" s="5"/>
      <c r="VG107" s="5"/>
      <c r="VH107" s="5"/>
      <c r="VI107" s="5"/>
      <c r="VJ107" s="5"/>
      <c r="VK107" s="5"/>
      <c r="VL107" s="5"/>
      <c r="VM107" s="5"/>
      <c r="VN107" s="5"/>
      <c r="VO107" s="5"/>
      <c r="VP107" s="5"/>
      <c r="VQ107" s="5"/>
      <c r="VR107" s="5"/>
      <c r="VS107" s="5"/>
      <c r="VT107" s="5"/>
      <c r="VU107" s="5"/>
      <c r="VV107" s="5"/>
      <c r="VW107" s="5"/>
      <c r="VX107" s="5"/>
      <c r="VY107" s="5"/>
      <c r="VZ107" s="5"/>
      <c r="WA107" s="5"/>
      <c r="WB107" s="5"/>
      <c r="WC107" s="5"/>
      <c r="WD107" s="5"/>
      <c r="WE107" s="5"/>
      <c r="WF107" s="5"/>
      <c r="WG107" s="5"/>
      <c r="WH107" s="5"/>
      <c r="WI107" s="5"/>
      <c r="WJ107" s="5"/>
      <c r="WK107" s="5"/>
      <c r="WL107" s="5"/>
      <c r="WM107" s="5"/>
      <c r="WN107" s="5"/>
      <c r="WO107" s="5"/>
      <c r="WP107" s="5"/>
      <c r="WQ107" s="5"/>
      <c r="WR107" s="5"/>
      <c r="WS107" s="5"/>
      <c r="WT107" s="5"/>
      <c r="WU107" s="5"/>
      <c r="WV107" s="5"/>
      <c r="WW107" s="5"/>
      <c r="WX107" s="5"/>
      <c r="WY107" s="5"/>
      <c r="WZ107" s="5"/>
      <c r="XA107" s="5"/>
      <c r="XB107" s="5"/>
      <c r="XC107" s="5"/>
      <c r="XD107" s="5"/>
      <c r="XE107" s="5"/>
      <c r="XF107" s="5"/>
      <c r="XG107" s="5"/>
      <c r="XH107" s="5"/>
      <c r="XI107" s="5"/>
      <c r="XJ107" s="5"/>
      <c r="XK107" s="5"/>
      <c r="XL107" s="5"/>
      <c r="XM107" s="5"/>
      <c r="XN107" s="5"/>
      <c r="XO107" s="5"/>
      <c r="XP107" s="5"/>
      <c r="XQ107" s="5"/>
      <c r="XR107" s="5"/>
      <c r="XS107" s="5"/>
      <c r="XT107" s="5"/>
      <c r="XU107" s="5"/>
      <c r="XV107" s="5"/>
      <c r="XW107" s="5"/>
      <c r="XX107" s="5"/>
      <c r="XY107" s="5"/>
      <c r="XZ107" s="5"/>
      <c r="YA107" s="5"/>
      <c r="YB107" s="5"/>
      <c r="YC107" s="5"/>
      <c r="YD107" s="5"/>
      <c r="YE107" s="5"/>
      <c r="YF107" s="5"/>
      <c r="YG107" s="5"/>
      <c r="YH107" s="5"/>
      <c r="YI107" s="5"/>
      <c r="YJ107" s="5"/>
      <c r="YK107" s="5"/>
      <c r="YL107" s="5"/>
      <c r="YM107" s="5"/>
      <c r="YN107" s="5"/>
      <c r="YO107" s="5"/>
      <c r="YP107" s="5"/>
      <c r="YQ107" s="5"/>
      <c r="YR107" s="5"/>
      <c r="YS107" s="5"/>
      <c r="YT107" s="5"/>
      <c r="YU107" s="5"/>
      <c r="YV107" s="5"/>
      <c r="YW107" s="5"/>
      <c r="YX107" s="5"/>
      <c r="YY107" s="5"/>
      <c r="YZ107" s="5"/>
      <c r="ZA107" s="5"/>
      <c r="ZB107" s="5"/>
      <c r="ZC107" s="5"/>
      <c r="ZD107" s="5"/>
      <c r="ZE107" s="5"/>
      <c r="ZF107" s="5"/>
      <c r="ZG107" s="5"/>
      <c r="ZH107" s="5"/>
      <c r="ZI107" s="5"/>
      <c r="ZJ107" s="5"/>
      <c r="ZK107" s="5"/>
      <c r="ZL107" s="5"/>
      <c r="ZM107" s="5"/>
      <c r="ZN107" s="5"/>
      <c r="ZO107" s="5"/>
      <c r="ZP107" s="5"/>
      <c r="ZQ107" s="5"/>
      <c r="ZR107" s="5"/>
      <c r="ZS107" s="5"/>
      <c r="ZT107" s="5"/>
      <c r="ZU107" s="5"/>
      <c r="ZV107" s="5"/>
      <c r="ZW107" s="5"/>
      <c r="ZX107" s="5"/>
      <c r="ZY107" s="5"/>
      <c r="ZZ107" s="5"/>
      <c r="AAA107" s="5"/>
      <c r="AAB107" s="5"/>
      <c r="AAC107" s="5"/>
      <c r="AAD107" s="5"/>
      <c r="AAE107" s="5"/>
      <c r="AAF107" s="5"/>
      <c r="AAG107" s="5"/>
      <c r="AAH107" s="5"/>
      <c r="AAI107" s="5"/>
      <c r="AAJ107" s="5"/>
      <c r="AAK107" s="5"/>
      <c r="AAL107" s="5"/>
      <c r="AAM107" s="5"/>
      <c r="AAN107" s="5"/>
      <c r="AAO107" s="5"/>
      <c r="AAP107" s="5"/>
      <c r="AAQ107" s="5"/>
      <c r="AAR107" s="5"/>
      <c r="AAS107" s="5"/>
      <c r="AAT107" s="5"/>
      <c r="AAU107" s="5"/>
      <c r="AAV107" s="5"/>
      <c r="AAW107" s="5"/>
      <c r="AAX107" s="5"/>
      <c r="AAY107" s="5"/>
      <c r="AAZ107" s="5"/>
      <c r="ABA107" s="5"/>
      <c r="ABB107" s="5"/>
      <c r="ABC107" s="5"/>
      <c r="ABD107" s="5"/>
      <c r="ABE107" s="5"/>
      <c r="ABF107" s="5"/>
      <c r="ABG107" s="5"/>
      <c r="ABH107" s="5"/>
      <c r="ABI107" s="5"/>
      <c r="ABJ107" s="5"/>
      <c r="ABK107" s="5"/>
      <c r="ABL107" s="5"/>
      <c r="ABM107" s="5"/>
      <c r="ABN107" s="5"/>
      <c r="ABO107" s="5"/>
      <c r="ABP107" s="5"/>
      <c r="ABQ107" s="5"/>
      <c r="ABR107" s="5"/>
      <c r="ABS107" s="5"/>
      <c r="ABT107" s="5"/>
      <c r="ABU107" s="5"/>
      <c r="ABV107" s="5"/>
      <c r="ABW107" s="5"/>
      <c r="ABX107" s="5"/>
      <c r="ABY107" s="5"/>
      <c r="ABZ107" s="5"/>
      <c r="ACA107" s="5"/>
      <c r="ACB107" s="5"/>
      <c r="ACC107" s="5"/>
      <c r="ACD107" s="5"/>
      <c r="ACE107" s="5"/>
      <c r="ACF107" s="5"/>
      <c r="ACG107" s="5"/>
      <c r="ACH107" s="5"/>
      <c r="ACI107" s="5"/>
      <c r="ACJ107" s="5"/>
      <c r="ACK107" s="5"/>
      <c r="ACL107" s="5"/>
      <c r="ACM107" s="5"/>
      <c r="ACN107" s="5"/>
      <c r="ACO107" s="5"/>
      <c r="ACP107" s="5"/>
      <c r="ACQ107" s="5"/>
      <c r="ACR107" s="5"/>
      <c r="ACS107" s="5"/>
      <c r="ACT107" s="5"/>
      <c r="ACU107" s="5"/>
      <c r="ACV107" s="5"/>
      <c r="ACW107" s="5"/>
      <c r="ACX107" s="5"/>
      <c r="ACY107" s="5"/>
      <c r="ACZ107" s="5"/>
      <c r="ADA107" s="5"/>
      <c r="ADB107" s="5"/>
      <c r="ADC107" s="5"/>
      <c r="ADD107" s="5"/>
      <c r="ADE107" s="5"/>
      <c r="ADF107" s="5"/>
      <c r="ADG107" s="5"/>
      <c r="ADH107" s="5"/>
      <c r="ADI107" s="5"/>
      <c r="ADJ107" s="5"/>
      <c r="ADK107" s="5"/>
      <c r="ADL107" s="5"/>
      <c r="ADM107" s="5"/>
      <c r="ADN107" s="5"/>
      <c r="ADO107" s="5"/>
      <c r="ADP107" s="5"/>
      <c r="ADQ107" s="5"/>
      <c r="ADR107" s="5"/>
      <c r="ADS107" s="5"/>
      <c r="ADT107" s="5"/>
      <c r="ADU107" s="5"/>
      <c r="ADV107" s="5"/>
      <c r="ADW107" s="5"/>
      <c r="ADX107" s="5"/>
      <c r="ADY107" s="5"/>
      <c r="ADZ107" s="5"/>
      <c r="AEA107" s="5"/>
      <c r="AEB107" s="5"/>
      <c r="AEC107" s="5"/>
      <c r="AED107" s="5"/>
      <c r="AEE107" s="5"/>
      <c r="AEF107" s="5"/>
      <c r="AEG107" s="5"/>
      <c r="AEH107" s="5"/>
      <c r="AEI107" s="5"/>
      <c r="AEJ107" s="5"/>
      <c r="AEK107" s="5"/>
      <c r="AEL107" s="5"/>
      <c r="AEM107" s="5"/>
      <c r="AEN107" s="5"/>
      <c r="AEO107" s="5"/>
      <c r="AEP107" s="5"/>
      <c r="AEQ107" s="5"/>
      <c r="AER107" s="5"/>
      <c r="AES107" s="5"/>
      <c r="AET107" s="5"/>
      <c r="AEU107" s="5"/>
      <c r="AEV107" s="5"/>
      <c r="AEW107" s="5"/>
      <c r="AEX107" s="5"/>
      <c r="AEY107" s="5"/>
      <c r="AEZ107" s="5"/>
      <c r="AFA107" s="5"/>
      <c r="AFB107" s="5"/>
      <c r="AFC107" s="5"/>
      <c r="AFD107" s="5"/>
      <c r="AFE107" s="5"/>
      <c r="AFF107" s="5"/>
      <c r="AFG107" s="5"/>
      <c r="AFH107" s="5"/>
      <c r="AFI107" s="5"/>
      <c r="AFJ107" s="5"/>
      <c r="AFK107" s="5"/>
      <c r="AFL107" s="5"/>
      <c r="AFM107" s="5"/>
      <c r="AFN107" s="5"/>
      <c r="AFO107" s="5"/>
      <c r="AFP107" s="5"/>
      <c r="AFQ107" s="5"/>
      <c r="AFR107" s="5"/>
      <c r="AFS107" s="5"/>
      <c r="AFT107" s="5"/>
      <c r="AFU107" s="5"/>
      <c r="AFV107" s="5"/>
      <c r="AFW107" s="5"/>
      <c r="AFX107" s="5"/>
      <c r="AFY107" s="5"/>
      <c r="AFZ107" s="5"/>
      <c r="AGA107" s="5"/>
      <c r="AGB107" s="5"/>
      <c r="AGC107" s="5"/>
      <c r="AGD107" s="5"/>
      <c r="AGE107" s="5"/>
      <c r="AGF107" s="5"/>
      <c r="AGG107" s="5"/>
      <c r="AGH107" s="5"/>
      <c r="AGI107" s="5"/>
      <c r="AGJ107" s="5"/>
      <c r="AGK107" s="5"/>
      <c r="AGL107" s="5"/>
      <c r="AGM107" s="5"/>
      <c r="AGN107" s="5"/>
      <c r="AGO107" s="5"/>
      <c r="AGP107" s="5"/>
      <c r="AGQ107" s="5"/>
      <c r="AGR107" s="5"/>
      <c r="AGS107" s="5"/>
      <c r="AGT107" s="5"/>
      <c r="AGU107" s="5"/>
      <c r="AGV107" s="5"/>
      <c r="AGW107" s="5"/>
      <c r="AGX107" s="5"/>
      <c r="AGY107" s="5"/>
      <c r="AGZ107" s="5"/>
      <c r="AHA107" s="5"/>
      <c r="AHB107" s="5"/>
      <c r="AHC107" s="5"/>
      <c r="AHD107" s="5"/>
      <c r="AHE107" s="5"/>
      <c r="AHF107" s="5"/>
      <c r="AHG107" s="5"/>
      <c r="AHH107" s="5"/>
      <c r="AHI107" s="5"/>
      <c r="AHJ107" s="5"/>
      <c r="AHK107" s="5"/>
      <c r="AHL107" s="5"/>
      <c r="AHM107" s="5"/>
      <c r="AHN107" s="5"/>
      <c r="AHO107" s="5"/>
      <c r="AHP107" s="5"/>
      <c r="AHQ107" s="5"/>
      <c r="AHR107" s="5"/>
      <c r="AHS107" s="5"/>
      <c r="AHT107" s="5"/>
      <c r="AHU107" s="5"/>
      <c r="AHV107" s="5"/>
      <c r="AHW107" s="5"/>
      <c r="AHX107" s="5"/>
      <c r="AHY107" s="5"/>
      <c r="AHZ107" s="5"/>
      <c r="AIA107" s="5"/>
      <c r="AIB107" s="5"/>
      <c r="AIC107" s="5"/>
      <c r="AID107" s="5"/>
      <c r="AIE107" s="5"/>
      <c r="AIF107" s="5"/>
      <c r="AIG107" s="5"/>
      <c r="AIH107" s="5"/>
      <c r="AII107" s="5"/>
      <c r="AIJ107" s="5"/>
      <c r="AIK107" s="5"/>
      <c r="AIL107" s="5"/>
      <c r="AIM107" s="5"/>
      <c r="AIN107" s="5"/>
      <c r="AIO107" s="5"/>
      <c r="AIP107" s="5"/>
      <c r="AIQ107" s="5"/>
      <c r="AIR107" s="5"/>
      <c r="AIS107" s="5"/>
      <c r="AIT107" s="5"/>
      <c r="AIU107" s="5"/>
      <c r="AIV107" s="5"/>
      <c r="AIW107" s="5"/>
      <c r="AIX107" s="5"/>
      <c r="AIY107" s="5"/>
      <c r="AIZ107" s="5"/>
      <c r="AJA107" s="5"/>
      <c r="AJB107" s="5"/>
      <c r="AJC107" s="5"/>
      <c r="AJD107" s="5"/>
      <c r="AJE107" s="5"/>
      <c r="AJF107" s="5"/>
      <c r="AJG107" s="5"/>
      <c r="AJH107" s="5"/>
      <c r="AJI107" s="5"/>
      <c r="AJJ107" s="5"/>
      <c r="AJK107" s="5"/>
      <c r="AJL107" s="5"/>
      <c r="AJM107" s="5"/>
      <c r="AJN107" s="5"/>
      <c r="AJO107" s="5"/>
      <c r="AJP107" s="5"/>
    </row>
    <row r="108" spans="1:952" s="248" customFormat="1" ht="37.5" customHeight="1" x14ac:dyDescent="0.3">
      <c r="A108" s="246" t="s">
        <v>119</v>
      </c>
      <c r="B108" s="245">
        <v>2260013</v>
      </c>
      <c r="C108" s="211">
        <v>3000</v>
      </c>
      <c r="D108" s="170">
        <f t="shared" ref="D108:D117" si="23">H108</f>
        <v>0</v>
      </c>
      <c r="E108" s="183">
        <f t="shared" si="19"/>
        <v>3000</v>
      </c>
      <c r="F108" s="65">
        <f t="shared" si="18"/>
        <v>0</v>
      </c>
      <c r="G108" s="183">
        <v>3000</v>
      </c>
      <c r="H108" s="183"/>
      <c r="I108" s="183">
        <f t="shared" si="17"/>
        <v>0</v>
      </c>
      <c r="J108" s="184"/>
      <c r="K108" s="184"/>
      <c r="L108" s="184"/>
      <c r="M108" s="184"/>
      <c r="N108" s="184"/>
      <c r="O108" s="184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  <c r="AD108" s="185"/>
      <c r="AE108" s="185"/>
      <c r="AF108" s="185"/>
      <c r="AG108" s="185"/>
      <c r="AH108" s="185"/>
      <c r="AI108" s="185"/>
      <c r="AJ108" s="185"/>
      <c r="AK108" s="185"/>
      <c r="AL108" s="185"/>
      <c r="AM108" s="185"/>
      <c r="AN108" s="185"/>
      <c r="AO108" s="185"/>
      <c r="AP108" s="185"/>
      <c r="AQ108" s="185"/>
      <c r="AR108" s="185"/>
      <c r="AS108" s="247"/>
      <c r="AT108" s="247"/>
    </row>
    <row r="109" spans="1:952" s="255" customFormat="1" ht="31.5" x14ac:dyDescent="0.3">
      <c r="A109" s="249" t="s">
        <v>120</v>
      </c>
      <c r="B109" s="250">
        <v>2260041</v>
      </c>
      <c r="C109" s="211">
        <v>11300</v>
      </c>
      <c r="D109" s="170">
        <f t="shared" si="23"/>
        <v>11000</v>
      </c>
      <c r="E109" s="183">
        <f t="shared" si="19"/>
        <v>300</v>
      </c>
      <c r="F109" s="65">
        <f t="shared" si="18"/>
        <v>97.345132743362825</v>
      </c>
      <c r="G109" s="251">
        <v>11300</v>
      </c>
      <c r="H109" s="251">
        <v>11000</v>
      </c>
      <c r="I109" s="251">
        <f t="shared" si="17"/>
        <v>97.345132743362825</v>
      </c>
      <c r="J109" s="252"/>
      <c r="K109" s="252"/>
      <c r="L109" s="252"/>
      <c r="M109" s="252"/>
      <c r="N109" s="252"/>
      <c r="O109" s="252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53"/>
      <c r="AD109" s="253"/>
      <c r="AE109" s="253"/>
      <c r="AF109" s="253"/>
      <c r="AG109" s="253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  <c r="AR109" s="253"/>
      <c r="AS109" s="254"/>
      <c r="AT109" s="254"/>
    </row>
    <row r="110" spans="1:952" s="255" customFormat="1" ht="32.25" x14ac:dyDescent="0.3">
      <c r="A110" s="256" t="s">
        <v>121</v>
      </c>
      <c r="B110" s="250">
        <v>2260047</v>
      </c>
      <c r="C110" s="257"/>
      <c r="D110" s="170"/>
      <c r="E110" s="183">
        <f t="shared" si="19"/>
        <v>0</v>
      </c>
      <c r="F110" s="65"/>
      <c r="G110" s="251">
        <v>0</v>
      </c>
      <c r="H110" s="251"/>
      <c r="I110" s="251"/>
      <c r="J110" s="252"/>
      <c r="K110" s="252"/>
      <c r="L110" s="252"/>
      <c r="M110" s="252"/>
      <c r="N110" s="252"/>
      <c r="O110" s="252"/>
      <c r="P110" s="253"/>
      <c r="Q110" s="253"/>
      <c r="R110" s="253"/>
      <c r="S110" s="253"/>
      <c r="T110" s="253"/>
      <c r="U110" s="253"/>
      <c r="V110" s="253"/>
      <c r="W110" s="253"/>
      <c r="X110" s="253"/>
      <c r="Y110" s="253"/>
      <c r="Z110" s="253"/>
      <c r="AA110" s="253"/>
      <c r="AB110" s="253"/>
      <c r="AC110" s="253"/>
      <c r="AD110" s="253"/>
      <c r="AE110" s="253"/>
      <c r="AF110" s="253"/>
      <c r="AG110" s="253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  <c r="AR110" s="253"/>
      <c r="AS110" s="254"/>
      <c r="AT110" s="254"/>
    </row>
    <row r="111" spans="1:952" s="263" customFormat="1" ht="39" customHeight="1" x14ac:dyDescent="0.3">
      <c r="A111" s="258" t="s">
        <v>122</v>
      </c>
      <c r="B111" s="259">
        <v>2260061</v>
      </c>
      <c r="C111" s="260">
        <v>2532156</v>
      </c>
      <c r="D111" s="170">
        <f t="shared" si="23"/>
        <v>290153.71999999997</v>
      </c>
      <c r="E111" s="183">
        <f t="shared" si="19"/>
        <v>2242002.2800000003</v>
      </c>
      <c r="F111" s="65">
        <f t="shared" si="18"/>
        <v>11.458761624481271</v>
      </c>
      <c r="G111" s="170">
        <v>606395</v>
      </c>
      <c r="H111" s="170">
        <v>290153.71999999997</v>
      </c>
      <c r="I111" s="170">
        <f t="shared" si="17"/>
        <v>47.848963134590484</v>
      </c>
      <c r="J111" s="261"/>
      <c r="K111" s="261"/>
      <c r="L111" s="261"/>
      <c r="M111" s="261"/>
      <c r="N111" s="261"/>
      <c r="O111" s="261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</row>
    <row r="112" spans="1:952" s="266" customFormat="1" ht="51.75" customHeight="1" x14ac:dyDescent="0.3">
      <c r="A112" s="246" t="s">
        <v>123</v>
      </c>
      <c r="B112" s="264">
        <v>2260102</v>
      </c>
      <c r="C112" s="257"/>
      <c r="D112" s="170">
        <f t="shared" si="23"/>
        <v>0</v>
      </c>
      <c r="E112" s="183">
        <f t="shared" si="19"/>
        <v>0</v>
      </c>
      <c r="F112" s="65" t="e">
        <f t="shared" si="18"/>
        <v>#DIV/0!</v>
      </c>
      <c r="G112" s="170">
        <v>0</v>
      </c>
      <c r="H112" s="170"/>
      <c r="I112" s="170" t="e">
        <f t="shared" si="17"/>
        <v>#DIV/0!</v>
      </c>
      <c r="J112" s="261"/>
      <c r="K112" s="261"/>
      <c r="L112" s="261"/>
      <c r="M112" s="261"/>
      <c r="N112" s="261"/>
      <c r="O112" s="261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262"/>
      <c r="AK112" s="262"/>
      <c r="AL112" s="262"/>
      <c r="AM112" s="262"/>
      <c r="AN112" s="262"/>
      <c r="AO112" s="262"/>
      <c r="AP112" s="262"/>
      <c r="AQ112" s="262"/>
      <c r="AR112" s="262"/>
      <c r="AS112" s="265"/>
      <c r="AT112" s="265"/>
    </row>
    <row r="113" spans="1:952" s="271" customFormat="1" ht="54.75" customHeight="1" x14ac:dyDescent="0.3">
      <c r="A113" s="246" t="s">
        <v>124</v>
      </c>
      <c r="B113" s="267">
        <v>2260112</v>
      </c>
      <c r="C113" s="211">
        <v>12500</v>
      </c>
      <c r="D113" s="170">
        <f t="shared" si="23"/>
        <v>0</v>
      </c>
      <c r="E113" s="183">
        <f t="shared" si="19"/>
        <v>12500</v>
      </c>
      <c r="F113" s="65">
        <f t="shared" si="18"/>
        <v>0</v>
      </c>
      <c r="G113" s="234">
        <v>0</v>
      </c>
      <c r="H113" s="234"/>
      <c r="I113" s="234" t="e">
        <f t="shared" si="17"/>
        <v>#DIV/0!</v>
      </c>
      <c r="J113" s="268"/>
      <c r="K113" s="268"/>
      <c r="L113" s="268"/>
      <c r="M113" s="268"/>
      <c r="N113" s="268"/>
      <c r="O113" s="268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70"/>
      <c r="AT113" s="270"/>
    </row>
    <row r="114" spans="1:952" s="271" customFormat="1" ht="54.75" customHeight="1" x14ac:dyDescent="0.3">
      <c r="A114" s="246" t="s">
        <v>125</v>
      </c>
      <c r="B114" s="267">
        <v>2260234</v>
      </c>
      <c r="C114" s="233"/>
      <c r="D114" s="170"/>
      <c r="E114" s="183">
        <f t="shared" si="19"/>
        <v>0</v>
      </c>
      <c r="F114" s="65"/>
      <c r="G114" s="234">
        <v>0</v>
      </c>
      <c r="H114" s="234"/>
      <c r="I114" s="234"/>
      <c r="J114" s="268"/>
      <c r="K114" s="268"/>
      <c r="L114" s="268"/>
      <c r="M114" s="268"/>
      <c r="N114" s="268"/>
      <c r="O114" s="268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70"/>
      <c r="AT114" s="270"/>
    </row>
    <row r="115" spans="1:952" ht="29.25" customHeight="1" x14ac:dyDescent="0.3">
      <c r="A115" s="272" t="s">
        <v>126</v>
      </c>
      <c r="B115" s="273">
        <v>2260512</v>
      </c>
      <c r="C115" s="211"/>
      <c r="D115" s="170">
        <f t="shared" si="23"/>
        <v>0</v>
      </c>
      <c r="E115" s="183">
        <f t="shared" si="19"/>
        <v>0</v>
      </c>
      <c r="F115" s="65" t="e">
        <f t="shared" si="18"/>
        <v>#DIV/0!</v>
      </c>
      <c r="G115" s="170">
        <v>0</v>
      </c>
      <c r="H115" s="170"/>
      <c r="I115" s="171" t="e">
        <f t="shared" si="17"/>
        <v>#DIV/0!</v>
      </c>
      <c r="J115" s="2"/>
      <c r="K115" s="2"/>
      <c r="L115" s="2"/>
      <c r="M115" s="2"/>
      <c r="N115" s="2"/>
      <c r="O115" s="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4"/>
      <c r="AT115" s="4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X115" s="5"/>
      <c r="OY115" s="5"/>
      <c r="OZ115" s="5"/>
      <c r="PA115" s="5"/>
      <c r="PB115" s="5"/>
      <c r="PC115" s="5"/>
      <c r="PD115" s="5"/>
      <c r="PE115" s="5"/>
      <c r="PF115" s="5"/>
      <c r="PG115" s="5"/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5"/>
      <c r="PT115" s="5"/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5"/>
      <c r="QG115" s="5"/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5"/>
      <c r="QT115" s="5"/>
      <c r="QU115" s="5"/>
      <c r="QV115" s="5"/>
      <c r="QW115" s="5"/>
      <c r="QX115" s="5"/>
      <c r="QY115" s="5"/>
      <c r="QZ115" s="5"/>
      <c r="RA115" s="5"/>
      <c r="RB115" s="5"/>
      <c r="RC115" s="5"/>
      <c r="RD115" s="5"/>
      <c r="RE115" s="5"/>
      <c r="RF115" s="5"/>
      <c r="RG115" s="5"/>
      <c r="RH115" s="5"/>
      <c r="RI115" s="5"/>
      <c r="RJ115" s="5"/>
      <c r="RK115" s="5"/>
      <c r="RL115" s="5"/>
      <c r="RM115" s="5"/>
      <c r="RN115" s="5"/>
      <c r="RO115" s="5"/>
      <c r="RP115" s="5"/>
      <c r="RQ115" s="5"/>
      <c r="RR115" s="5"/>
      <c r="RS115" s="5"/>
      <c r="RT115" s="5"/>
      <c r="RU115" s="5"/>
      <c r="RV115" s="5"/>
      <c r="RW115" s="5"/>
      <c r="RX115" s="5"/>
      <c r="RY115" s="5"/>
      <c r="RZ115" s="5"/>
      <c r="SA115" s="5"/>
      <c r="SB115" s="5"/>
      <c r="SC115" s="5"/>
      <c r="SD115" s="5"/>
      <c r="SE115" s="5"/>
      <c r="SF115" s="5"/>
      <c r="SG115" s="5"/>
      <c r="SH115" s="5"/>
      <c r="SI115" s="5"/>
      <c r="SJ115" s="5"/>
      <c r="SK115" s="5"/>
      <c r="SL115" s="5"/>
      <c r="SM115" s="5"/>
      <c r="SN115" s="5"/>
      <c r="SO115" s="5"/>
      <c r="SP115" s="5"/>
      <c r="SQ115" s="5"/>
      <c r="SR115" s="5"/>
      <c r="SS115" s="5"/>
      <c r="ST115" s="5"/>
      <c r="SU115" s="5"/>
      <c r="SV115" s="5"/>
      <c r="SW115" s="5"/>
      <c r="SX115" s="5"/>
      <c r="SY115" s="5"/>
      <c r="SZ115" s="5"/>
      <c r="TA115" s="5"/>
      <c r="TB115" s="5"/>
      <c r="TC115" s="5"/>
      <c r="TD115" s="5"/>
      <c r="TE115" s="5"/>
      <c r="TF115" s="5"/>
      <c r="TG115" s="5"/>
      <c r="TH115" s="5"/>
      <c r="TI115" s="5"/>
      <c r="TJ115" s="5"/>
      <c r="TK115" s="5"/>
      <c r="TL115" s="5"/>
      <c r="TM115" s="5"/>
      <c r="TN115" s="5"/>
      <c r="TO115" s="5"/>
      <c r="TP115" s="5"/>
      <c r="TQ115" s="5"/>
      <c r="TR115" s="5"/>
      <c r="TS115" s="5"/>
      <c r="TT115" s="5"/>
      <c r="TU115" s="5"/>
      <c r="TV115" s="5"/>
      <c r="TW115" s="5"/>
      <c r="TX115" s="5"/>
      <c r="TY115" s="5"/>
      <c r="TZ115" s="5"/>
      <c r="UA115" s="5"/>
      <c r="UB115" s="5"/>
      <c r="UC115" s="5"/>
      <c r="UD115" s="5"/>
      <c r="UE115" s="5"/>
      <c r="UF115" s="5"/>
      <c r="UG115" s="5"/>
      <c r="UH115" s="5"/>
      <c r="UI115" s="5"/>
      <c r="UJ115" s="5"/>
      <c r="UK115" s="5"/>
      <c r="UL115" s="5"/>
      <c r="UM115" s="5"/>
      <c r="UN115" s="5"/>
      <c r="UO115" s="5"/>
      <c r="UP115" s="5"/>
      <c r="UQ115" s="5"/>
      <c r="UR115" s="5"/>
      <c r="US115" s="5"/>
      <c r="UT115" s="5"/>
      <c r="UU115" s="5"/>
      <c r="UV115" s="5"/>
      <c r="UW115" s="5"/>
      <c r="UX115" s="5"/>
      <c r="UY115" s="5"/>
      <c r="UZ115" s="5"/>
      <c r="VA115" s="5"/>
      <c r="VB115" s="5"/>
      <c r="VC115" s="5"/>
      <c r="VD115" s="5"/>
      <c r="VE115" s="5"/>
      <c r="VF115" s="5"/>
      <c r="VG115" s="5"/>
      <c r="VH115" s="5"/>
      <c r="VI115" s="5"/>
      <c r="VJ115" s="5"/>
      <c r="VK115" s="5"/>
      <c r="VL115" s="5"/>
      <c r="VM115" s="5"/>
      <c r="VN115" s="5"/>
      <c r="VO115" s="5"/>
      <c r="VP115" s="5"/>
      <c r="VQ115" s="5"/>
      <c r="VR115" s="5"/>
      <c r="VS115" s="5"/>
      <c r="VT115" s="5"/>
      <c r="VU115" s="5"/>
      <c r="VV115" s="5"/>
      <c r="VW115" s="5"/>
      <c r="VX115" s="5"/>
      <c r="VY115" s="5"/>
      <c r="VZ115" s="5"/>
      <c r="WA115" s="5"/>
      <c r="WB115" s="5"/>
      <c r="WC115" s="5"/>
      <c r="WD115" s="5"/>
      <c r="WE115" s="5"/>
      <c r="WF115" s="5"/>
      <c r="WG115" s="5"/>
      <c r="WH115" s="5"/>
      <c r="WI115" s="5"/>
      <c r="WJ115" s="5"/>
      <c r="WK115" s="5"/>
      <c r="WL115" s="5"/>
      <c r="WM115" s="5"/>
      <c r="WN115" s="5"/>
      <c r="WO115" s="5"/>
      <c r="WP115" s="5"/>
      <c r="WQ115" s="5"/>
      <c r="WR115" s="5"/>
      <c r="WS115" s="5"/>
      <c r="WT115" s="5"/>
      <c r="WU115" s="5"/>
      <c r="WV115" s="5"/>
      <c r="WW115" s="5"/>
      <c r="WX115" s="5"/>
      <c r="WY115" s="5"/>
      <c r="WZ115" s="5"/>
      <c r="XA115" s="5"/>
      <c r="XB115" s="5"/>
      <c r="XC115" s="5"/>
      <c r="XD115" s="5"/>
      <c r="XE115" s="5"/>
      <c r="XF115" s="5"/>
      <c r="XG115" s="5"/>
      <c r="XH115" s="5"/>
      <c r="XI115" s="5"/>
      <c r="XJ115" s="5"/>
      <c r="XK115" s="5"/>
      <c r="XL115" s="5"/>
      <c r="XM115" s="5"/>
      <c r="XN115" s="5"/>
      <c r="XO115" s="5"/>
      <c r="XP115" s="5"/>
      <c r="XQ115" s="5"/>
      <c r="XR115" s="5"/>
      <c r="XS115" s="5"/>
      <c r="XT115" s="5"/>
      <c r="XU115" s="5"/>
      <c r="XV115" s="5"/>
      <c r="XW115" s="5"/>
      <c r="XX115" s="5"/>
      <c r="XY115" s="5"/>
      <c r="XZ115" s="5"/>
      <c r="YA115" s="5"/>
      <c r="YB115" s="5"/>
      <c r="YC115" s="5"/>
      <c r="YD115" s="5"/>
      <c r="YE115" s="5"/>
      <c r="YF115" s="5"/>
      <c r="YG115" s="5"/>
      <c r="YH115" s="5"/>
      <c r="YI115" s="5"/>
      <c r="YJ115" s="5"/>
      <c r="YK115" s="5"/>
      <c r="YL115" s="5"/>
      <c r="YM115" s="5"/>
      <c r="YN115" s="5"/>
      <c r="YO115" s="5"/>
      <c r="YP115" s="5"/>
      <c r="YQ115" s="5"/>
      <c r="YR115" s="5"/>
      <c r="YS115" s="5"/>
      <c r="YT115" s="5"/>
      <c r="YU115" s="5"/>
      <c r="YV115" s="5"/>
      <c r="YW115" s="5"/>
      <c r="YX115" s="5"/>
      <c r="YY115" s="5"/>
      <c r="YZ115" s="5"/>
      <c r="ZA115" s="5"/>
      <c r="ZB115" s="5"/>
      <c r="ZC115" s="5"/>
      <c r="ZD115" s="5"/>
      <c r="ZE115" s="5"/>
      <c r="ZF115" s="5"/>
      <c r="ZG115" s="5"/>
      <c r="ZH115" s="5"/>
      <c r="ZI115" s="5"/>
      <c r="ZJ115" s="5"/>
      <c r="ZK115" s="5"/>
      <c r="ZL115" s="5"/>
      <c r="ZM115" s="5"/>
      <c r="ZN115" s="5"/>
      <c r="ZO115" s="5"/>
      <c r="ZP115" s="5"/>
      <c r="ZQ115" s="5"/>
      <c r="ZR115" s="5"/>
      <c r="ZS115" s="5"/>
      <c r="ZT115" s="5"/>
      <c r="ZU115" s="5"/>
      <c r="ZV115" s="5"/>
      <c r="ZW115" s="5"/>
      <c r="ZX115" s="5"/>
      <c r="ZY115" s="5"/>
      <c r="ZZ115" s="5"/>
      <c r="AAA115" s="5"/>
      <c r="AAB115" s="5"/>
      <c r="AAC115" s="5"/>
      <c r="AAD115" s="5"/>
      <c r="AAE115" s="5"/>
      <c r="AAF115" s="5"/>
      <c r="AAG115" s="5"/>
      <c r="AAH115" s="5"/>
      <c r="AAI115" s="5"/>
      <c r="AAJ115" s="5"/>
      <c r="AAK115" s="5"/>
      <c r="AAL115" s="5"/>
      <c r="AAM115" s="5"/>
      <c r="AAN115" s="5"/>
      <c r="AAO115" s="5"/>
      <c r="AAP115" s="5"/>
      <c r="AAQ115" s="5"/>
      <c r="AAR115" s="5"/>
      <c r="AAS115" s="5"/>
      <c r="AAT115" s="5"/>
      <c r="AAU115" s="5"/>
      <c r="AAV115" s="5"/>
      <c r="AAW115" s="5"/>
      <c r="AAX115" s="5"/>
      <c r="AAY115" s="5"/>
      <c r="AAZ115" s="5"/>
      <c r="ABA115" s="5"/>
      <c r="ABB115" s="5"/>
      <c r="ABC115" s="5"/>
      <c r="ABD115" s="5"/>
      <c r="ABE115" s="5"/>
      <c r="ABF115" s="5"/>
      <c r="ABG115" s="5"/>
      <c r="ABH115" s="5"/>
      <c r="ABI115" s="5"/>
      <c r="ABJ115" s="5"/>
      <c r="ABK115" s="5"/>
      <c r="ABL115" s="5"/>
      <c r="ABM115" s="5"/>
      <c r="ABN115" s="5"/>
      <c r="ABO115" s="5"/>
      <c r="ABP115" s="5"/>
      <c r="ABQ115" s="5"/>
      <c r="ABR115" s="5"/>
      <c r="ABS115" s="5"/>
      <c r="ABT115" s="5"/>
      <c r="ABU115" s="5"/>
      <c r="ABV115" s="5"/>
      <c r="ABW115" s="5"/>
      <c r="ABX115" s="5"/>
      <c r="ABY115" s="5"/>
      <c r="ABZ115" s="5"/>
      <c r="ACA115" s="5"/>
      <c r="ACB115" s="5"/>
      <c r="ACC115" s="5"/>
      <c r="ACD115" s="5"/>
      <c r="ACE115" s="5"/>
      <c r="ACF115" s="5"/>
      <c r="ACG115" s="5"/>
      <c r="ACH115" s="5"/>
      <c r="ACI115" s="5"/>
      <c r="ACJ115" s="5"/>
      <c r="ACK115" s="5"/>
      <c r="ACL115" s="5"/>
      <c r="ACM115" s="5"/>
      <c r="ACN115" s="5"/>
      <c r="ACO115" s="5"/>
      <c r="ACP115" s="5"/>
      <c r="ACQ115" s="5"/>
      <c r="ACR115" s="5"/>
      <c r="ACS115" s="5"/>
      <c r="ACT115" s="5"/>
      <c r="ACU115" s="5"/>
      <c r="ACV115" s="5"/>
      <c r="ACW115" s="5"/>
      <c r="ACX115" s="5"/>
      <c r="ACY115" s="5"/>
      <c r="ACZ115" s="5"/>
      <c r="ADA115" s="5"/>
      <c r="ADB115" s="5"/>
      <c r="ADC115" s="5"/>
      <c r="ADD115" s="5"/>
      <c r="ADE115" s="5"/>
      <c r="ADF115" s="5"/>
      <c r="ADG115" s="5"/>
      <c r="ADH115" s="5"/>
      <c r="ADI115" s="5"/>
      <c r="ADJ115" s="5"/>
      <c r="ADK115" s="5"/>
      <c r="ADL115" s="5"/>
      <c r="ADM115" s="5"/>
      <c r="ADN115" s="5"/>
      <c r="ADO115" s="5"/>
      <c r="ADP115" s="5"/>
      <c r="ADQ115" s="5"/>
      <c r="ADR115" s="5"/>
      <c r="ADS115" s="5"/>
      <c r="ADT115" s="5"/>
      <c r="ADU115" s="5"/>
      <c r="ADV115" s="5"/>
      <c r="ADW115" s="5"/>
      <c r="ADX115" s="5"/>
      <c r="ADY115" s="5"/>
      <c r="ADZ115" s="5"/>
      <c r="AEA115" s="5"/>
      <c r="AEB115" s="5"/>
      <c r="AEC115" s="5"/>
      <c r="AED115" s="5"/>
      <c r="AEE115" s="5"/>
      <c r="AEF115" s="5"/>
      <c r="AEG115" s="5"/>
      <c r="AEH115" s="5"/>
      <c r="AEI115" s="5"/>
      <c r="AEJ115" s="5"/>
      <c r="AEK115" s="5"/>
      <c r="AEL115" s="5"/>
      <c r="AEM115" s="5"/>
      <c r="AEN115" s="5"/>
      <c r="AEO115" s="5"/>
      <c r="AEP115" s="5"/>
      <c r="AEQ115" s="5"/>
      <c r="AER115" s="5"/>
      <c r="AES115" s="5"/>
      <c r="AET115" s="5"/>
      <c r="AEU115" s="5"/>
      <c r="AEV115" s="5"/>
      <c r="AEW115" s="5"/>
      <c r="AEX115" s="5"/>
      <c r="AEY115" s="5"/>
      <c r="AEZ115" s="5"/>
      <c r="AFA115" s="5"/>
      <c r="AFB115" s="5"/>
      <c r="AFC115" s="5"/>
      <c r="AFD115" s="5"/>
      <c r="AFE115" s="5"/>
      <c r="AFF115" s="5"/>
      <c r="AFG115" s="5"/>
      <c r="AFH115" s="5"/>
      <c r="AFI115" s="5"/>
      <c r="AFJ115" s="5"/>
      <c r="AFK115" s="5"/>
      <c r="AFL115" s="5"/>
      <c r="AFM115" s="5"/>
      <c r="AFN115" s="5"/>
      <c r="AFO115" s="5"/>
      <c r="AFP115" s="5"/>
      <c r="AFQ115" s="5"/>
      <c r="AFR115" s="5"/>
      <c r="AFS115" s="5"/>
      <c r="AFT115" s="5"/>
      <c r="AFU115" s="5"/>
      <c r="AFV115" s="5"/>
      <c r="AFW115" s="5"/>
      <c r="AFX115" s="5"/>
      <c r="AFY115" s="5"/>
      <c r="AFZ115" s="5"/>
      <c r="AGA115" s="5"/>
      <c r="AGB115" s="5"/>
      <c r="AGC115" s="5"/>
      <c r="AGD115" s="5"/>
      <c r="AGE115" s="5"/>
      <c r="AGF115" s="5"/>
      <c r="AGG115" s="5"/>
      <c r="AGH115" s="5"/>
      <c r="AGI115" s="5"/>
      <c r="AGJ115" s="5"/>
      <c r="AGK115" s="5"/>
      <c r="AGL115" s="5"/>
      <c r="AGM115" s="5"/>
      <c r="AGN115" s="5"/>
      <c r="AGO115" s="5"/>
      <c r="AGP115" s="5"/>
      <c r="AGQ115" s="5"/>
      <c r="AGR115" s="5"/>
      <c r="AGS115" s="5"/>
      <c r="AGT115" s="5"/>
      <c r="AGU115" s="5"/>
      <c r="AGV115" s="5"/>
      <c r="AGW115" s="5"/>
      <c r="AGX115" s="5"/>
      <c r="AGY115" s="5"/>
      <c r="AGZ115" s="5"/>
      <c r="AHA115" s="5"/>
      <c r="AHB115" s="5"/>
      <c r="AHC115" s="5"/>
      <c r="AHD115" s="5"/>
      <c r="AHE115" s="5"/>
      <c r="AHF115" s="5"/>
      <c r="AHG115" s="5"/>
      <c r="AHH115" s="5"/>
      <c r="AHI115" s="5"/>
      <c r="AHJ115" s="5"/>
      <c r="AHK115" s="5"/>
      <c r="AHL115" s="5"/>
      <c r="AHM115" s="5"/>
      <c r="AHN115" s="5"/>
      <c r="AHO115" s="5"/>
      <c r="AHP115" s="5"/>
      <c r="AHQ115" s="5"/>
      <c r="AHR115" s="5"/>
      <c r="AHS115" s="5"/>
      <c r="AHT115" s="5"/>
      <c r="AHU115" s="5"/>
      <c r="AHV115" s="5"/>
      <c r="AHW115" s="5"/>
      <c r="AHX115" s="5"/>
      <c r="AHY115" s="5"/>
      <c r="AHZ115" s="5"/>
      <c r="AIA115" s="5"/>
      <c r="AIB115" s="5"/>
      <c r="AIC115" s="5"/>
      <c r="AID115" s="5"/>
      <c r="AIE115" s="5"/>
      <c r="AIF115" s="5"/>
      <c r="AIG115" s="5"/>
      <c r="AIH115" s="5"/>
      <c r="AII115" s="5"/>
      <c r="AIJ115" s="5"/>
      <c r="AIK115" s="5"/>
      <c r="AIL115" s="5"/>
      <c r="AIM115" s="5"/>
      <c r="AIN115" s="5"/>
      <c r="AIO115" s="5"/>
      <c r="AIP115" s="5"/>
      <c r="AIQ115" s="5"/>
      <c r="AIR115" s="5"/>
      <c r="AIS115" s="5"/>
      <c r="AIT115" s="5"/>
      <c r="AIU115" s="5"/>
      <c r="AIV115" s="5"/>
      <c r="AIW115" s="5"/>
      <c r="AIX115" s="5"/>
      <c r="AIY115" s="5"/>
      <c r="AIZ115" s="5"/>
      <c r="AJA115" s="5"/>
      <c r="AJB115" s="5"/>
      <c r="AJC115" s="5"/>
      <c r="AJD115" s="5"/>
      <c r="AJE115" s="5"/>
      <c r="AJF115" s="5"/>
      <c r="AJG115" s="5"/>
      <c r="AJH115" s="5"/>
      <c r="AJI115" s="5"/>
      <c r="AJJ115" s="5"/>
      <c r="AJK115" s="5"/>
      <c r="AJL115" s="5"/>
      <c r="AJM115" s="5"/>
      <c r="AJN115" s="5"/>
      <c r="AJO115" s="5"/>
      <c r="AJP115" s="5"/>
    </row>
    <row r="116" spans="1:952" ht="27.75" customHeight="1" x14ac:dyDescent="0.3">
      <c r="A116" s="274" t="s">
        <v>127</v>
      </c>
      <c r="B116" s="273">
        <v>2260520</v>
      </c>
      <c r="C116" s="211"/>
      <c r="D116" s="170">
        <f t="shared" si="23"/>
        <v>0</v>
      </c>
      <c r="E116" s="183">
        <f t="shared" si="19"/>
        <v>0</v>
      </c>
      <c r="F116" s="65" t="e">
        <f t="shared" si="18"/>
        <v>#DIV/0!</v>
      </c>
      <c r="G116" s="170">
        <v>0</v>
      </c>
      <c r="H116" s="170"/>
      <c r="I116" s="171" t="e">
        <f t="shared" si="17"/>
        <v>#DIV/0!</v>
      </c>
      <c r="J116" s="2"/>
      <c r="K116" s="2"/>
      <c r="L116" s="2"/>
      <c r="M116" s="2"/>
      <c r="N116" s="2"/>
      <c r="O116" s="2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4"/>
      <c r="AT116" s="4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  <c r="WQ116" s="5"/>
      <c r="WR116" s="5"/>
      <c r="WS116" s="5"/>
      <c r="WT116" s="5"/>
      <c r="WU116" s="5"/>
      <c r="WV116" s="5"/>
      <c r="WW116" s="5"/>
      <c r="WX116" s="5"/>
      <c r="WY116" s="5"/>
      <c r="WZ116" s="5"/>
      <c r="XA116" s="5"/>
      <c r="XB116" s="5"/>
      <c r="XC116" s="5"/>
      <c r="XD116" s="5"/>
      <c r="XE116" s="5"/>
      <c r="XF116" s="5"/>
      <c r="XG116" s="5"/>
      <c r="XH116" s="5"/>
      <c r="XI116" s="5"/>
      <c r="XJ116" s="5"/>
      <c r="XK116" s="5"/>
      <c r="XL116" s="5"/>
      <c r="XM116" s="5"/>
      <c r="XN116" s="5"/>
      <c r="XO116" s="5"/>
      <c r="XP116" s="5"/>
      <c r="XQ116" s="5"/>
      <c r="XR116" s="5"/>
      <c r="XS116" s="5"/>
      <c r="XT116" s="5"/>
      <c r="XU116" s="5"/>
      <c r="XV116" s="5"/>
      <c r="XW116" s="5"/>
      <c r="XX116" s="5"/>
      <c r="XY116" s="5"/>
      <c r="XZ116" s="5"/>
      <c r="YA116" s="5"/>
      <c r="YB116" s="5"/>
      <c r="YC116" s="5"/>
      <c r="YD116" s="5"/>
      <c r="YE116" s="5"/>
      <c r="YF116" s="5"/>
      <c r="YG116" s="5"/>
      <c r="YH116" s="5"/>
      <c r="YI116" s="5"/>
      <c r="YJ116" s="5"/>
      <c r="YK116" s="5"/>
      <c r="YL116" s="5"/>
      <c r="YM116" s="5"/>
      <c r="YN116" s="5"/>
      <c r="YO116" s="5"/>
      <c r="YP116" s="5"/>
      <c r="YQ116" s="5"/>
      <c r="YR116" s="5"/>
      <c r="YS116" s="5"/>
      <c r="YT116" s="5"/>
      <c r="YU116" s="5"/>
      <c r="YV116" s="5"/>
      <c r="YW116" s="5"/>
      <c r="YX116" s="5"/>
      <c r="YY116" s="5"/>
      <c r="YZ116" s="5"/>
      <c r="ZA116" s="5"/>
      <c r="ZB116" s="5"/>
      <c r="ZC116" s="5"/>
      <c r="ZD116" s="5"/>
      <c r="ZE116" s="5"/>
      <c r="ZF116" s="5"/>
      <c r="ZG116" s="5"/>
      <c r="ZH116" s="5"/>
      <c r="ZI116" s="5"/>
      <c r="ZJ116" s="5"/>
      <c r="ZK116" s="5"/>
      <c r="ZL116" s="5"/>
      <c r="ZM116" s="5"/>
      <c r="ZN116" s="5"/>
      <c r="ZO116" s="5"/>
      <c r="ZP116" s="5"/>
      <c r="ZQ116" s="5"/>
      <c r="ZR116" s="5"/>
      <c r="ZS116" s="5"/>
      <c r="ZT116" s="5"/>
      <c r="ZU116" s="5"/>
      <c r="ZV116" s="5"/>
      <c r="ZW116" s="5"/>
      <c r="ZX116" s="5"/>
      <c r="ZY116" s="5"/>
      <c r="ZZ116" s="5"/>
      <c r="AAA116" s="5"/>
      <c r="AAB116" s="5"/>
      <c r="AAC116" s="5"/>
      <c r="AAD116" s="5"/>
      <c r="AAE116" s="5"/>
      <c r="AAF116" s="5"/>
      <c r="AAG116" s="5"/>
      <c r="AAH116" s="5"/>
      <c r="AAI116" s="5"/>
      <c r="AAJ116" s="5"/>
      <c r="AAK116" s="5"/>
      <c r="AAL116" s="5"/>
      <c r="AAM116" s="5"/>
      <c r="AAN116" s="5"/>
      <c r="AAO116" s="5"/>
      <c r="AAP116" s="5"/>
      <c r="AAQ116" s="5"/>
      <c r="AAR116" s="5"/>
      <c r="AAS116" s="5"/>
      <c r="AAT116" s="5"/>
      <c r="AAU116" s="5"/>
      <c r="AAV116" s="5"/>
      <c r="AAW116" s="5"/>
      <c r="AAX116" s="5"/>
      <c r="AAY116" s="5"/>
      <c r="AAZ116" s="5"/>
      <c r="ABA116" s="5"/>
      <c r="ABB116" s="5"/>
      <c r="ABC116" s="5"/>
      <c r="ABD116" s="5"/>
      <c r="ABE116" s="5"/>
      <c r="ABF116" s="5"/>
      <c r="ABG116" s="5"/>
      <c r="ABH116" s="5"/>
      <c r="ABI116" s="5"/>
      <c r="ABJ116" s="5"/>
      <c r="ABK116" s="5"/>
      <c r="ABL116" s="5"/>
      <c r="ABM116" s="5"/>
      <c r="ABN116" s="5"/>
      <c r="ABO116" s="5"/>
      <c r="ABP116" s="5"/>
      <c r="ABQ116" s="5"/>
      <c r="ABR116" s="5"/>
      <c r="ABS116" s="5"/>
      <c r="ABT116" s="5"/>
      <c r="ABU116" s="5"/>
      <c r="ABV116" s="5"/>
      <c r="ABW116" s="5"/>
      <c r="ABX116" s="5"/>
      <c r="ABY116" s="5"/>
      <c r="ABZ116" s="5"/>
      <c r="ACA116" s="5"/>
      <c r="ACB116" s="5"/>
      <c r="ACC116" s="5"/>
      <c r="ACD116" s="5"/>
      <c r="ACE116" s="5"/>
      <c r="ACF116" s="5"/>
      <c r="ACG116" s="5"/>
      <c r="ACH116" s="5"/>
      <c r="ACI116" s="5"/>
      <c r="ACJ116" s="5"/>
      <c r="ACK116" s="5"/>
      <c r="ACL116" s="5"/>
      <c r="ACM116" s="5"/>
      <c r="ACN116" s="5"/>
      <c r="ACO116" s="5"/>
      <c r="ACP116" s="5"/>
      <c r="ACQ116" s="5"/>
      <c r="ACR116" s="5"/>
      <c r="ACS116" s="5"/>
      <c r="ACT116" s="5"/>
      <c r="ACU116" s="5"/>
      <c r="ACV116" s="5"/>
      <c r="ACW116" s="5"/>
      <c r="ACX116" s="5"/>
      <c r="ACY116" s="5"/>
      <c r="ACZ116" s="5"/>
      <c r="ADA116" s="5"/>
      <c r="ADB116" s="5"/>
      <c r="ADC116" s="5"/>
      <c r="ADD116" s="5"/>
      <c r="ADE116" s="5"/>
      <c r="ADF116" s="5"/>
      <c r="ADG116" s="5"/>
      <c r="ADH116" s="5"/>
      <c r="ADI116" s="5"/>
      <c r="ADJ116" s="5"/>
      <c r="ADK116" s="5"/>
      <c r="ADL116" s="5"/>
      <c r="ADM116" s="5"/>
      <c r="ADN116" s="5"/>
      <c r="ADO116" s="5"/>
      <c r="ADP116" s="5"/>
      <c r="ADQ116" s="5"/>
      <c r="ADR116" s="5"/>
      <c r="ADS116" s="5"/>
      <c r="ADT116" s="5"/>
      <c r="ADU116" s="5"/>
      <c r="ADV116" s="5"/>
      <c r="ADW116" s="5"/>
      <c r="ADX116" s="5"/>
      <c r="ADY116" s="5"/>
      <c r="ADZ116" s="5"/>
      <c r="AEA116" s="5"/>
      <c r="AEB116" s="5"/>
      <c r="AEC116" s="5"/>
      <c r="AED116" s="5"/>
      <c r="AEE116" s="5"/>
      <c r="AEF116" s="5"/>
      <c r="AEG116" s="5"/>
      <c r="AEH116" s="5"/>
      <c r="AEI116" s="5"/>
      <c r="AEJ116" s="5"/>
      <c r="AEK116" s="5"/>
      <c r="AEL116" s="5"/>
      <c r="AEM116" s="5"/>
      <c r="AEN116" s="5"/>
      <c r="AEO116" s="5"/>
      <c r="AEP116" s="5"/>
      <c r="AEQ116" s="5"/>
      <c r="AER116" s="5"/>
      <c r="AES116" s="5"/>
      <c r="AET116" s="5"/>
      <c r="AEU116" s="5"/>
      <c r="AEV116" s="5"/>
      <c r="AEW116" s="5"/>
      <c r="AEX116" s="5"/>
      <c r="AEY116" s="5"/>
      <c r="AEZ116" s="5"/>
      <c r="AFA116" s="5"/>
      <c r="AFB116" s="5"/>
      <c r="AFC116" s="5"/>
      <c r="AFD116" s="5"/>
      <c r="AFE116" s="5"/>
      <c r="AFF116" s="5"/>
      <c r="AFG116" s="5"/>
      <c r="AFH116" s="5"/>
      <c r="AFI116" s="5"/>
      <c r="AFJ116" s="5"/>
      <c r="AFK116" s="5"/>
      <c r="AFL116" s="5"/>
      <c r="AFM116" s="5"/>
      <c r="AFN116" s="5"/>
      <c r="AFO116" s="5"/>
      <c r="AFP116" s="5"/>
      <c r="AFQ116" s="5"/>
      <c r="AFR116" s="5"/>
      <c r="AFS116" s="5"/>
      <c r="AFT116" s="5"/>
      <c r="AFU116" s="5"/>
      <c r="AFV116" s="5"/>
      <c r="AFW116" s="5"/>
      <c r="AFX116" s="5"/>
      <c r="AFY116" s="5"/>
      <c r="AFZ116" s="5"/>
      <c r="AGA116" s="5"/>
      <c r="AGB116" s="5"/>
      <c r="AGC116" s="5"/>
      <c r="AGD116" s="5"/>
      <c r="AGE116" s="5"/>
      <c r="AGF116" s="5"/>
      <c r="AGG116" s="5"/>
      <c r="AGH116" s="5"/>
      <c r="AGI116" s="5"/>
      <c r="AGJ116" s="5"/>
      <c r="AGK116" s="5"/>
      <c r="AGL116" s="5"/>
      <c r="AGM116" s="5"/>
      <c r="AGN116" s="5"/>
      <c r="AGO116" s="5"/>
      <c r="AGP116" s="5"/>
      <c r="AGQ116" s="5"/>
      <c r="AGR116" s="5"/>
      <c r="AGS116" s="5"/>
      <c r="AGT116" s="5"/>
      <c r="AGU116" s="5"/>
      <c r="AGV116" s="5"/>
      <c r="AGW116" s="5"/>
      <c r="AGX116" s="5"/>
      <c r="AGY116" s="5"/>
      <c r="AGZ116" s="5"/>
      <c r="AHA116" s="5"/>
      <c r="AHB116" s="5"/>
      <c r="AHC116" s="5"/>
      <c r="AHD116" s="5"/>
      <c r="AHE116" s="5"/>
      <c r="AHF116" s="5"/>
      <c r="AHG116" s="5"/>
      <c r="AHH116" s="5"/>
      <c r="AHI116" s="5"/>
      <c r="AHJ116" s="5"/>
      <c r="AHK116" s="5"/>
      <c r="AHL116" s="5"/>
      <c r="AHM116" s="5"/>
      <c r="AHN116" s="5"/>
      <c r="AHO116" s="5"/>
      <c r="AHP116" s="5"/>
      <c r="AHQ116" s="5"/>
      <c r="AHR116" s="5"/>
      <c r="AHS116" s="5"/>
      <c r="AHT116" s="5"/>
      <c r="AHU116" s="5"/>
      <c r="AHV116" s="5"/>
      <c r="AHW116" s="5"/>
      <c r="AHX116" s="5"/>
      <c r="AHY116" s="5"/>
      <c r="AHZ116" s="5"/>
      <c r="AIA116" s="5"/>
      <c r="AIB116" s="5"/>
      <c r="AIC116" s="5"/>
      <c r="AID116" s="5"/>
      <c r="AIE116" s="5"/>
      <c r="AIF116" s="5"/>
      <c r="AIG116" s="5"/>
      <c r="AIH116" s="5"/>
      <c r="AII116" s="5"/>
      <c r="AIJ116" s="5"/>
      <c r="AIK116" s="5"/>
      <c r="AIL116" s="5"/>
      <c r="AIM116" s="5"/>
      <c r="AIN116" s="5"/>
      <c r="AIO116" s="5"/>
      <c r="AIP116" s="5"/>
      <c r="AIQ116" s="5"/>
      <c r="AIR116" s="5"/>
      <c r="AIS116" s="5"/>
      <c r="AIT116" s="5"/>
      <c r="AIU116" s="5"/>
      <c r="AIV116" s="5"/>
      <c r="AIW116" s="5"/>
      <c r="AIX116" s="5"/>
      <c r="AIY116" s="5"/>
      <c r="AIZ116" s="5"/>
      <c r="AJA116" s="5"/>
      <c r="AJB116" s="5"/>
      <c r="AJC116" s="5"/>
      <c r="AJD116" s="5"/>
      <c r="AJE116" s="5"/>
      <c r="AJF116" s="5"/>
      <c r="AJG116" s="5"/>
      <c r="AJH116" s="5"/>
      <c r="AJI116" s="5"/>
      <c r="AJJ116" s="5"/>
      <c r="AJK116" s="5"/>
      <c r="AJL116" s="5"/>
      <c r="AJM116" s="5"/>
      <c r="AJN116" s="5"/>
      <c r="AJO116" s="5"/>
      <c r="AJP116" s="5"/>
    </row>
    <row r="117" spans="1:952" s="278" customFormat="1" ht="26.25" customHeight="1" x14ac:dyDescent="0.3">
      <c r="A117" s="274" t="s">
        <v>128</v>
      </c>
      <c r="B117" s="273">
        <v>2260521</v>
      </c>
      <c r="C117" s="233">
        <v>7180</v>
      </c>
      <c r="D117" s="170">
        <f t="shared" si="23"/>
        <v>0</v>
      </c>
      <c r="E117" s="183">
        <f t="shared" si="19"/>
        <v>7180</v>
      </c>
      <c r="F117" s="65">
        <f t="shared" si="18"/>
        <v>0</v>
      </c>
      <c r="G117" s="275">
        <v>0</v>
      </c>
      <c r="H117" s="275"/>
      <c r="I117" s="275" t="e">
        <f t="shared" si="17"/>
        <v>#DIV/0!</v>
      </c>
      <c r="J117" s="222"/>
      <c r="K117" s="222"/>
      <c r="L117" s="222"/>
      <c r="M117" s="222"/>
      <c r="N117" s="222"/>
      <c r="O117" s="222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276"/>
      <c r="AQ117" s="276"/>
      <c r="AR117" s="276"/>
      <c r="AS117" s="277"/>
      <c r="AT117" s="277"/>
    </row>
    <row r="118" spans="1:952" s="192" customFormat="1" ht="28.5" customHeight="1" x14ac:dyDescent="0.3">
      <c r="A118" s="200" t="s">
        <v>129</v>
      </c>
      <c r="B118" s="279">
        <v>2910000</v>
      </c>
      <c r="C118" s="280"/>
      <c r="D118" s="281">
        <f>H118</f>
        <v>0</v>
      </c>
      <c r="E118" s="281">
        <f>C118-D118</f>
        <v>0</v>
      </c>
      <c r="F118" s="86" t="e">
        <f t="shared" si="18"/>
        <v>#DIV/0!</v>
      </c>
      <c r="G118" s="281"/>
      <c r="H118" s="281"/>
      <c r="I118" s="281" t="e">
        <f t="shared" si="17"/>
        <v>#DIV/0!</v>
      </c>
      <c r="J118" s="184"/>
      <c r="K118" s="184"/>
      <c r="L118" s="184"/>
      <c r="M118" s="184"/>
      <c r="N118" s="184"/>
      <c r="O118" s="184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91"/>
      <c r="AT118" s="191"/>
    </row>
    <row r="119" spans="1:952" s="287" customFormat="1" ht="24" customHeight="1" x14ac:dyDescent="0.35">
      <c r="A119" s="282" t="s">
        <v>43</v>
      </c>
      <c r="B119" s="283" t="s">
        <v>130</v>
      </c>
      <c r="C119" s="284">
        <f>C122+C124+C126+C128+C130+C132+C137+C120</f>
        <v>677855</v>
      </c>
      <c r="D119" s="284">
        <f>D122+D124+D126+D128+D130+D132+D137+D120</f>
        <v>2775</v>
      </c>
      <c r="E119" s="284">
        <f>E122+E124+E126+E128+E130+E132+E137+E120</f>
        <v>675080</v>
      </c>
      <c r="F119" s="110">
        <f t="shared" si="18"/>
        <v>0.40937958707983274</v>
      </c>
      <c r="G119" s="284">
        <f>G122+G124+G126+G128+G130+G132+G137+G120</f>
        <v>0</v>
      </c>
      <c r="H119" s="284">
        <f>H122+H124+H126+H128+H130+H132+H137+H120</f>
        <v>2775</v>
      </c>
      <c r="I119" s="284" t="e">
        <f t="shared" si="17"/>
        <v>#DIV/0!</v>
      </c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85"/>
      <c r="AS119" s="286"/>
      <c r="AT119" s="286"/>
    </row>
    <row r="120" spans="1:952" s="289" customFormat="1" ht="24" customHeight="1" x14ac:dyDescent="0.3">
      <c r="A120" s="221" t="s">
        <v>131</v>
      </c>
      <c r="B120" s="201">
        <v>340</v>
      </c>
      <c r="C120" s="202">
        <f>C121</f>
        <v>0</v>
      </c>
      <c r="D120" s="202">
        <f>D121</f>
        <v>0</v>
      </c>
      <c r="E120" s="202">
        <f>E121</f>
        <v>0</v>
      </c>
      <c r="F120" s="86" t="e">
        <f t="shared" si="18"/>
        <v>#DIV/0!</v>
      </c>
      <c r="G120" s="202">
        <f>G121</f>
        <v>0</v>
      </c>
      <c r="H120" s="202">
        <f>H121</f>
        <v>0</v>
      </c>
      <c r="I120" s="202" t="e">
        <f t="shared" si="17"/>
        <v>#DIV/0!</v>
      </c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  <c r="AA120" s="288"/>
      <c r="AB120" s="288"/>
      <c r="AC120" s="288"/>
      <c r="AD120" s="288"/>
      <c r="AE120" s="288"/>
      <c r="AF120" s="288"/>
      <c r="AG120" s="288"/>
      <c r="AH120" s="288"/>
      <c r="AI120" s="288"/>
      <c r="AJ120" s="288"/>
      <c r="AK120" s="288"/>
      <c r="AL120" s="288"/>
      <c r="AM120" s="288"/>
      <c r="AN120" s="288"/>
      <c r="AO120" s="288"/>
      <c r="AP120" s="288"/>
      <c r="AQ120" s="288"/>
      <c r="AR120" s="288"/>
      <c r="AS120" s="288"/>
      <c r="AT120" s="288"/>
    </row>
    <row r="121" spans="1:952" s="255" customFormat="1" ht="36" customHeight="1" x14ac:dyDescent="0.25">
      <c r="A121" s="256" t="s">
        <v>121</v>
      </c>
      <c r="B121" s="290">
        <v>3400045</v>
      </c>
      <c r="C121" s="291"/>
      <c r="D121" s="251">
        <f>H121</f>
        <v>0</v>
      </c>
      <c r="E121" s="251">
        <f>C121-D121</f>
        <v>0</v>
      </c>
      <c r="F121" s="65" t="e">
        <f t="shared" si="18"/>
        <v>#DIV/0!</v>
      </c>
      <c r="G121" s="251"/>
      <c r="H121" s="251"/>
      <c r="I121" s="251" t="e">
        <f t="shared" si="17"/>
        <v>#DIV/0!</v>
      </c>
      <c r="J121" s="252"/>
      <c r="K121" s="252"/>
      <c r="L121" s="252"/>
      <c r="M121" s="252"/>
      <c r="N121" s="252"/>
      <c r="O121" s="252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53"/>
      <c r="AD121" s="253"/>
      <c r="AE121" s="253"/>
      <c r="AF121" s="253"/>
      <c r="AG121" s="253"/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54"/>
      <c r="AT121" s="254"/>
    </row>
    <row r="122" spans="1:952" s="289" customFormat="1" ht="31.5" x14ac:dyDescent="0.3">
      <c r="A122" s="221" t="s">
        <v>132</v>
      </c>
      <c r="B122" s="201">
        <v>341</v>
      </c>
      <c r="C122" s="202">
        <f>C123</f>
        <v>22000</v>
      </c>
      <c r="D122" s="202">
        <f>D123</f>
        <v>0</v>
      </c>
      <c r="E122" s="202">
        <f>E123</f>
        <v>22000</v>
      </c>
      <c r="F122" s="86">
        <f t="shared" si="18"/>
        <v>0</v>
      </c>
      <c r="G122" s="202">
        <f>G123</f>
        <v>0</v>
      </c>
      <c r="H122" s="202">
        <f>H123</f>
        <v>0</v>
      </c>
      <c r="I122" s="202" t="e">
        <f t="shared" si="17"/>
        <v>#DIV/0!</v>
      </c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88"/>
      <c r="AT122" s="288"/>
    </row>
    <row r="123" spans="1:952" s="227" customFormat="1" ht="31.5" x14ac:dyDescent="0.3">
      <c r="A123" s="209" t="s">
        <v>133</v>
      </c>
      <c r="B123" s="245">
        <v>3410001</v>
      </c>
      <c r="C123" s="211">
        <v>22000</v>
      </c>
      <c r="D123" s="183">
        <f>H123</f>
        <v>0</v>
      </c>
      <c r="E123" s="183">
        <f>C123-D123</f>
        <v>22000</v>
      </c>
      <c r="F123" s="65">
        <f t="shared" si="18"/>
        <v>0</v>
      </c>
      <c r="G123" s="183"/>
      <c r="H123" s="183"/>
      <c r="I123" s="183" t="e">
        <f t="shared" si="17"/>
        <v>#DIV/0!</v>
      </c>
      <c r="J123" s="212"/>
      <c r="K123" s="212"/>
      <c r="L123" s="212"/>
      <c r="M123" s="212"/>
      <c r="N123" s="212"/>
      <c r="O123" s="212"/>
      <c r="P123" s="225"/>
      <c r="Q123" s="225"/>
      <c r="R123" s="225"/>
      <c r="S123" s="225"/>
      <c r="T123" s="225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  <c r="AE123" s="225"/>
      <c r="AF123" s="225"/>
      <c r="AG123" s="225"/>
      <c r="AH123" s="225"/>
      <c r="AI123" s="225"/>
      <c r="AJ123" s="225"/>
      <c r="AK123" s="225"/>
      <c r="AL123" s="225"/>
      <c r="AM123" s="225"/>
      <c r="AN123" s="225"/>
      <c r="AO123" s="225"/>
      <c r="AP123" s="225"/>
      <c r="AQ123" s="225"/>
      <c r="AR123" s="225"/>
      <c r="AS123" s="226"/>
      <c r="AT123" s="226"/>
    </row>
    <row r="124" spans="1:952" s="296" customFormat="1" ht="18.75" x14ac:dyDescent="0.3">
      <c r="A124" s="292" t="s">
        <v>134</v>
      </c>
      <c r="B124" s="293">
        <v>342</v>
      </c>
      <c r="C124" s="294">
        <f>C125</f>
        <v>0</v>
      </c>
      <c r="D124" s="294">
        <f>D125</f>
        <v>0</v>
      </c>
      <c r="E124" s="294">
        <f>E125</f>
        <v>0</v>
      </c>
      <c r="F124" s="86" t="e">
        <f t="shared" si="18"/>
        <v>#DIV/0!</v>
      </c>
      <c r="G124" s="294">
        <f>G125</f>
        <v>0</v>
      </c>
      <c r="H124" s="294">
        <f>H125</f>
        <v>0</v>
      </c>
      <c r="I124" s="294" t="e">
        <f t="shared" si="17"/>
        <v>#DIV/0!</v>
      </c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  <c r="AR124" s="184"/>
      <c r="AS124" s="295"/>
      <c r="AT124" s="295"/>
    </row>
    <row r="125" spans="1:952" s="302" customFormat="1" ht="33" customHeight="1" x14ac:dyDescent="0.3">
      <c r="A125" s="297" t="s">
        <v>135</v>
      </c>
      <c r="B125" s="298">
        <v>3420000</v>
      </c>
      <c r="C125" s="299"/>
      <c r="D125" s="234">
        <f>H125</f>
        <v>0</v>
      </c>
      <c r="E125" s="234">
        <f>C125-D125</f>
        <v>0</v>
      </c>
      <c r="F125" s="65" t="e">
        <f t="shared" si="18"/>
        <v>#DIV/0!</v>
      </c>
      <c r="G125" s="234"/>
      <c r="H125" s="234"/>
      <c r="I125" s="234" t="e">
        <f t="shared" si="17"/>
        <v>#DIV/0!</v>
      </c>
      <c r="J125" s="300"/>
      <c r="K125" s="300"/>
      <c r="L125" s="300"/>
      <c r="M125" s="300"/>
      <c r="N125" s="300"/>
      <c r="O125" s="300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/>
      <c r="AO125" s="301"/>
      <c r="AP125" s="301"/>
      <c r="AQ125" s="301"/>
      <c r="AR125" s="301"/>
      <c r="AS125" s="301"/>
      <c r="AT125" s="301"/>
    </row>
    <row r="126" spans="1:952" s="307" customFormat="1" ht="33" customHeight="1" x14ac:dyDescent="0.25">
      <c r="A126" s="303" t="s">
        <v>136</v>
      </c>
      <c r="B126" s="304">
        <v>343</v>
      </c>
      <c r="C126" s="305">
        <f>C127</f>
        <v>2775</v>
      </c>
      <c r="D126" s="305">
        <f>D127</f>
        <v>2775</v>
      </c>
      <c r="E126" s="305">
        <f>E127</f>
        <v>0</v>
      </c>
      <c r="F126" s="86">
        <f t="shared" si="18"/>
        <v>100</v>
      </c>
      <c r="G126" s="305">
        <f>G127</f>
        <v>0</v>
      </c>
      <c r="H126" s="305">
        <f>H127</f>
        <v>2775</v>
      </c>
      <c r="I126" s="305" t="e">
        <f t="shared" si="17"/>
        <v>#DIV/0!</v>
      </c>
      <c r="J126" s="300"/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  <c r="V126" s="300"/>
      <c r="W126" s="300"/>
      <c r="X126" s="300"/>
      <c r="Y126" s="300"/>
      <c r="Z126" s="300"/>
      <c r="AA126" s="300"/>
      <c r="AB126" s="300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6"/>
      <c r="AT126" s="306"/>
    </row>
    <row r="127" spans="1:952" s="238" customFormat="1" ht="27" customHeight="1" x14ac:dyDescent="0.3">
      <c r="A127" s="209" t="s">
        <v>137</v>
      </c>
      <c r="B127" s="267">
        <v>3430002</v>
      </c>
      <c r="C127" s="211">
        <v>2775</v>
      </c>
      <c r="D127" s="234">
        <f>H127</f>
        <v>2775</v>
      </c>
      <c r="E127" s="234">
        <f>C127-D127</f>
        <v>0</v>
      </c>
      <c r="F127" s="65">
        <f t="shared" si="18"/>
        <v>100</v>
      </c>
      <c r="G127" s="234"/>
      <c r="H127" s="234">
        <v>2775</v>
      </c>
      <c r="I127" s="234" t="e">
        <f t="shared" si="17"/>
        <v>#DIV/0!</v>
      </c>
      <c r="J127" s="235"/>
      <c r="K127" s="235"/>
      <c r="L127" s="235"/>
      <c r="M127" s="235"/>
      <c r="N127" s="235"/>
      <c r="O127" s="235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36"/>
      <c r="AM127" s="236"/>
      <c r="AN127" s="236"/>
      <c r="AO127" s="236"/>
      <c r="AP127" s="236"/>
      <c r="AQ127" s="236"/>
      <c r="AR127" s="236"/>
      <c r="AS127" s="237"/>
      <c r="AT127" s="237"/>
    </row>
    <row r="128" spans="1:952" s="307" customFormat="1" ht="27" customHeight="1" x14ac:dyDescent="0.3">
      <c r="A128" s="292" t="s">
        <v>138</v>
      </c>
      <c r="B128" s="308">
        <v>344</v>
      </c>
      <c r="C128" s="294">
        <f>C129</f>
        <v>270000</v>
      </c>
      <c r="D128" s="294">
        <f>D129</f>
        <v>0</v>
      </c>
      <c r="E128" s="294">
        <f>E129</f>
        <v>270000</v>
      </c>
      <c r="F128" s="86">
        <f t="shared" si="18"/>
        <v>0</v>
      </c>
      <c r="G128" s="294">
        <f>G129</f>
        <v>0</v>
      </c>
      <c r="H128" s="294">
        <f>H129</f>
        <v>0</v>
      </c>
      <c r="I128" s="294" t="e">
        <f t="shared" si="17"/>
        <v>#DIV/0!</v>
      </c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  <c r="T128" s="300"/>
      <c r="U128" s="300"/>
      <c r="V128" s="300"/>
      <c r="W128" s="300"/>
      <c r="X128" s="300"/>
      <c r="Y128" s="300"/>
      <c r="Z128" s="300"/>
      <c r="AA128" s="300"/>
      <c r="AB128" s="300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6"/>
      <c r="AT128" s="306"/>
    </row>
    <row r="129" spans="1:46" s="238" customFormat="1" ht="18.75" x14ac:dyDescent="0.3">
      <c r="A129" s="309" t="s">
        <v>139</v>
      </c>
      <c r="B129" s="267">
        <v>3440000</v>
      </c>
      <c r="C129" s="211">
        <v>270000</v>
      </c>
      <c r="D129" s="234">
        <f>H129</f>
        <v>0</v>
      </c>
      <c r="E129" s="234">
        <f>C129-D129</f>
        <v>270000</v>
      </c>
      <c r="F129" s="65">
        <f t="shared" si="18"/>
        <v>0</v>
      </c>
      <c r="G129" s="234"/>
      <c r="H129" s="234"/>
      <c r="I129" s="234" t="e">
        <f t="shared" si="17"/>
        <v>#DIV/0!</v>
      </c>
      <c r="J129" s="235"/>
      <c r="K129" s="235"/>
      <c r="L129" s="235"/>
      <c r="M129" s="235"/>
      <c r="N129" s="235"/>
      <c r="O129" s="235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36"/>
      <c r="AM129" s="236"/>
      <c r="AN129" s="236"/>
      <c r="AO129" s="236"/>
      <c r="AP129" s="236"/>
      <c r="AQ129" s="236"/>
      <c r="AR129" s="236"/>
      <c r="AS129" s="237"/>
      <c r="AT129" s="237"/>
    </row>
    <row r="130" spans="1:46" s="307" customFormat="1" ht="18.75" x14ac:dyDescent="0.3">
      <c r="A130" s="310" t="s">
        <v>140</v>
      </c>
      <c r="B130" s="308">
        <v>345</v>
      </c>
      <c r="C130" s="294">
        <f>C131</f>
        <v>127800</v>
      </c>
      <c r="D130" s="294">
        <f>D131</f>
        <v>0</v>
      </c>
      <c r="E130" s="294">
        <f>E131</f>
        <v>127800</v>
      </c>
      <c r="F130" s="86">
        <f t="shared" si="18"/>
        <v>0</v>
      </c>
      <c r="G130" s="294">
        <f>G131</f>
        <v>0</v>
      </c>
      <c r="H130" s="294">
        <f>H131</f>
        <v>0</v>
      </c>
      <c r="I130" s="294" t="e">
        <f t="shared" si="17"/>
        <v>#DIV/0!</v>
      </c>
      <c r="J130" s="300"/>
      <c r="K130" s="300"/>
      <c r="L130" s="300"/>
      <c r="M130" s="300"/>
      <c r="N130" s="300"/>
      <c r="O130" s="300"/>
      <c r="P130" s="300"/>
      <c r="Q130" s="300"/>
      <c r="R130" s="300"/>
      <c r="S130" s="300"/>
      <c r="T130" s="300"/>
      <c r="U130" s="300"/>
      <c r="V130" s="300"/>
      <c r="W130" s="300"/>
      <c r="X130" s="300"/>
      <c r="Y130" s="300"/>
      <c r="Z130" s="300"/>
      <c r="AA130" s="300"/>
      <c r="AB130" s="300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6"/>
      <c r="AT130" s="306"/>
    </row>
    <row r="131" spans="1:46" s="238" customFormat="1" ht="18.75" x14ac:dyDescent="0.3">
      <c r="A131" s="209" t="s">
        <v>141</v>
      </c>
      <c r="B131" s="267">
        <v>3450000</v>
      </c>
      <c r="C131" s="211">
        <v>127800</v>
      </c>
      <c r="D131" s="234">
        <f>H131</f>
        <v>0</v>
      </c>
      <c r="E131" s="234">
        <f>C131-D131</f>
        <v>127800</v>
      </c>
      <c r="F131" s="65">
        <f t="shared" si="18"/>
        <v>0</v>
      </c>
      <c r="G131" s="234"/>
      <c r="H131" s="234"/>
      <c r="I131" s="234" t="e">
        <f t="shared" si="17"/>
        <v>#DIV/0!</v>
      </c>
      <c r="J131" s="235"/>
      <c r="K131" s="235"/>
      <c r="L131" s="235"/>
      <c r="M131" s="235"/>
      <c r="N131" s="235"/>
      <c r="O131" s="235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  <c r="AR131" s="236"/>
      <c r="AS131" s="237"/>
      <c r="AT131" s="237"/>
    </row>
    <row r="132" spans="1:46" s="307" customFormat="1" ht="18.75" x14ac:dyDescent="0.3">
      <c r="A132" s="292" t="s">
        <v>131</v>
      </c>
      <c r="B132" s="308">
        <v>346</v>
      </c>
      <c r="C132" s="294">
        <f>SUM(C133:C136)</f>
        <v>253680</v>
      </c>
      <c r="D132" s="294">
        <f>SUM(D133:D136)</f>
        <v>0</v>
      </c>
      <c r="E132" s="294">
        <f>SUM(E133:E136)</f>
        <v>253680</v>
      </c>
      <c r="F132" s="86">
        <f t="shared" si="18"/>
        <v>0</v>
      </c>
      <c r="G132" s="294">
        <f>SUM(G133:G136)</f>
        <v>0</v>
      </c>
      <c r="H132" s="294">
        <f>SUM(H133:H136)</f>
        <v>0</v>
      </c>
      <c r="I132" s="294" t="e">
        <f t="shared" si="17"/>
        <v>#DIV/0!</v>
      </c>
      <c r="J132" s="300"/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0"/>
      <c r="X132" s="300"/>
      <c r="Y132" s="300"/>
      <c r="Z132" s="300"/>
      <c r="AA132" s="300"/>
      <c r="AB132" s="300"/>
      <c r="AC132" s="300"/>
      <c r="AD132" s="300"/>
      <c r="AE132" s="300"/>
      <c r="AF132" s="300"/>
      <c r="AG132" s="300"/>
      <c r="AH132" s="300"/>
      <c r="AI132" s="300"/>
      <c r="AJ132" s="300"/>
      <c r="AK132" s="300"/>
      <c r="AL132" s="300"/>
      <c r="AM132" s="300"/>
      <c r="AN132" s="300"/>
      <c r="AO132" s="300"/>
      <c r="AP132" s="300"/>
      <c r="AQ132" s="300"/>
      <c r="AR132" s="300"/>
      <c r="AS132" s="306"/>
      <c r="AT132" s="306"/>
    </row>
    <row r="133" spans="1:46" s="238" customFormat="1" ht="54.75" customHeight="1" x14ac:dyDescent="0.3">
      <c r="A133" s="209" t="s">
        <v>142</v>
      </c>
      <c r="B133" s="267">
        <v>3460022</v>
      </c>
      <c r="C133" s="211">
        <v>67000</v>
      </c>
      <c r="D133" s="234">
        <f>H133</f>
        <v>0</v>
      </c>
      <c r="E133" s="234">
        <f>C133-D133</f>
        <v>67000</v>
      </c>
      <c r="F133" s="65">
        <f t="shared" si="18"/>
        <v>0</v>
      </c>
      <c r="G133" s="234"/>
      <c r="H133" s="234"/>
      <c r="I133" s="234" t="e">
        <f t="shared" si="17"/>
        <v>#DIV/0!</v>
      </c>
      <c r="J133" s="235"/>
      <c r="K133" s="235"/>
      <c r="L133" s="235"/>
      <c r="M133" s="235"/>
      <c r="N133" s="235"/>
      <c r="O133" s="235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  <c r="AR133" s="236"/>
      <c r="AS133" s="237"/>
      <c r="AT133" s="237"/>
    </row>
    <row r="134" spans="1:46" s="315" customFormat="1" ht="57" customHeight="1" x14ac:dyDescent="0.3">
      <c r="A134" s="311" t="s">
        <v>143</v>
      </c>
      <c r="B134" s="250">
        <v>3460024</v>
      </c>
      <c r="C134" s="233"/>
      <c r="D134" s="170">
        <f>H134</f>
        <v>0</v>
      </c>
      <c r="E134" s="170">
        <f>C134-D134</f>
        <v>0</v>
      </c>
      <c r="F134" s="65" t="e">
        <f t="shared" si="18"/>
        <v>#DIV/0!</v>
      </c>
      <c r="G134" s="170">
        <v>0</v>
      </c>
      <c r="H134" s="170"/>
      <c r="I134" s="170" t="e">
        <f t="shared" si="17"/>
        <v>#DIV/0!</v>
      </c>
      <c r="J134" s="312"/>
      <c r="K134" s="312"/>
      <c r="L134" s="312"/>
      <c r="M134" s="312"/>
      <c r="N134" s="312"/>
      <c r="O134" s="312"/>
      <c r="P134" s="313"/>
      <c r="Q134" s="313"/>
      <c r="R134" s="313"/>
      <c r="S134" s="313"/>
      <c r="T134" s="313"/>
      <c r="U134" s="313"/>
      <c r="V134" s="313"/>
      <c r="W134" s="313"/>
      <c r="X134" s="313"/>
      <c r="Y134" s="313"/>
      <c r="Z134" s="313"/>
      <c r="AA134" s="313"/>
      <c r="AB134" s="313"/>
      <c r="AC134" s="313"/>
      <c r="AD134" s="313"/>
      <c r="AE134" s="313"/>
      <c r="AF134" s="313"/>
      <c r="AG134" s="313"/>
      <c r="AH134" s="313"/>
      <c r="AI134" s="313"/>
      <c r="AJ134" s="313"/>
      <c r="AK134" s="313"/>
      <c r="AL134" s="313"/>
      <c r="AM134" s="313"/>
      <c r="AN134" s="313"/>
      <c r="AO134" s="313"/>
      <c r="AP134" s="313"/>
      <c r="AQ134" s="313"/>
      <c r="AR134" s="313"/>
      <c r="AS134" s="314"/>
      <c r="AT134" s="314"/>
    </row>
    <row r="135" spans="1:46" s="238" customFormat="1" ht="24.75" customHeight="1" x14ac:dyDescent="0.3">
      <c r="A135" s="316" t="s">
        <v>144</v>
      </c>
      <c r="B135" s="317">
        <v>3460030</v>
      </c>
      <c r="C135" s="211">
        <v>186680</v>
      </c>
      <c r="D135" s="234">
        <f>H135</f>
        <v>0</v>
      </c>
      <c r="E135" s="234">
        <f>C135-D135</f>
        <v>186680</v>
      </c>
      <c r="F135" s="65">
        <f t="shared" si="18"/>
        <v>0</v>
      </c>
      <c r="G135" s="234"/>
      <c r="H135" s="234"/>
      <c r="I135" s="234" t="e">
        <f t="shared" si="17"/>
        <v>#DIV/0!</v>
      </c>
      <c r="J135" s="235"/>
      <c r="K135" s="235"/>
      <c r="L135" s="235"/>
      <c r="M135" s="235"/>
      <c r="N135" s="235"/>
      <c r="O135" s="235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7"/>
      <c r="AT135" s="237"/>
    </row>
    <row r="136" spans="1:46" s="238" customFormat="1" ht="33.75" customHeight="1" x14ac:dyDescent="0.3">
      <c r="A136" s="318" t="s">
        <v>145</v>
      </c>
      <c r="B136" s="317">
        <v>3460041</v>
      </c>
      <c r="C136" s="319"/>
      <c r="D136" s="234"/>
      <c r="E136" s="234"/>
      <c r="F136" s="65" t="e">
        <f t="shared" si="18"/>
        <v>#DIV/0!</v>
      </c>
      <c r="G136" s="234">
        <v>0</v>
      </c>
      <c r="H136" s="234"/>
      <c r="I136" s="234" t="e">
        <f t="shared" si="17"/>
        <v>#DIV/0!</v>
      </c>
      <c r="J136" s="235"/>
      <c r="K136" s="235"/>
      <c r="L136" s="235"/>
      <c r="M136" s="235"/>
      <c r="N136" s="235"/>
      <c r="O136" s="235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236"/>
      <c r="AQ136" s="236"/>
      <c r="AR136" s="236"/>
      <c r="AS136" s="237"/>
      <c r="AT136" s="237"/>
    </row>
    <row r="137" spans="1:46" s="325" customFormat="1" ht="18.75" x14ac:dyDescent="0.25">
      <c r="A137" s="320" t="s">
        <v>146</v>
      </c>
      <c r="B137" s="321">
        <v>349</v>
      </c>
      <c r="C137" s="322">
        <f>SUM(C138)</f>
        <v>1600</v>
      </c>
      <c r="D137" s="322">
        <f>D138</f>
        <v>0</v>
      </c>
      <c r="E137" s="322">
        <f>E138</f>
        <v>1600</v>
      </c>
      <c r="F137" s="86">
        <f t="shared" si="18"/>
        <v>0</v>
      </c>
      <c r="G137" s="322">
        <f>G138</f>
        <v>0</v>
      </c>
      <c r="H137" s="322">
        <f>H138</f>
        <v>0</v>
      </c>
      <c r="I137" s="322" t="e">
        <f t="shared" si="17"/>
        <v>#DIV/0!</v>
      </c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324"/>
      <c r="AT137" s="324"/>
    </row>
    <row r="138" spans="1:46" s="238" customFormat="1" ht="18.75" x14ac:dyDescent="0.3">
      <c r="A138" s="209" t="s">
        <v>147</v>
      </c>
      <c r="B138" s="267">
        <v>3490003</v>
      </c>
      <c r="C138" s="326">
        <v>1600</v>
      </c>
      <c r="D138" s="234">
        <f>H138</f>
        <v>0</v>
      </c>
      <c r="E138" s="234">
        <f>C138-D138</f>
        <v>1600</v>
      </c>
      <c r="F138" s="65">
        <f t="shared" si="18"/>
        <v>0</v>
      </c>
      <c r="G138" s="234"/>
      <c r="H138" s="234"/>
      <c r="I138" s="234" t="e">
        <f t="shared" si="17"/>
        <v>#DIV/0!</v>
      </c>
      <c r="J138" s="235"/>
      <c r="K138" s="235"/>
      <c r="L138" s="235"/>
      <c r="M138" s="235"/>
      <c r="N138" s="235"/>
      <c r="O138" s="235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236"/>
      <c r="AQ138" s="236"/>
      <c r="AR138" s="236"/>
      <c r="AS138" s="237"/>
      <c r="AT138" s="237"/>
    </row>
    <row r="139" spans="1:46" s="330" customFormat="1" ht="18.75" x14ac:dyDescent="0.25">
      <c r="A139" s="132" t="s">
        <v>148</v>
      </c>
      <c r="B139" s="327" t="s">
        <v>149</v>
      </c>
      <c r="C139" s="328">
        <f>C140+C149</f>
        <v>0</v>
      </c>
      <c r="D139" s="328">
        <f>D140+D149</f>
        <v>0</v>
      </c>
      <c r="E139" s="328">
        <f>E140+E149</f>
        <v>0</v>
      </c>
      <c r="F139" s="134" t="e">
        <f t="shared" si="18"/>
        <v>#DIV/0!</v>
      </c>
      <c r="G139" s="328">
        <f>G140+G149</f>
        <v>0</v>
      </c>
      <c r="H139" s="328">
        <f>H140+H149</f>
        <v>0</v>
      </c>
      <c r="I139" s="328" t="e">
        <f t="shared" si="17"/>
        <v>#DIV/0!</v>
      </c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329"/>
      <c r="AT139" s="329"/>
    </row>
    <row r="140" spans="1:46" s="243" customFormat="1" ht="23.25" customHeight="1" x14ac:dyDescent="0.3">
      <c r="A140" s="221" t="s">
        <v>32</v>
      </c>
      <c r="B140" s="201">
        <v>225</v>
      </c>
      <c r="C140" s="202">
        <f>SUM(C141:C148)</f>
        <v>0</v>
      </c>
      <c r="D140" s="202">
        <f>SUM(D141:D148)</f>
        <v>0</v>
      </c>
      <c r="E140" s="202">
        <f>SUM(E141:E148)</f>
        <v>0</v>
      </c>
      <c r="F140" s="86" t="e">
        <f t="shared" si="18"/>
        <v>#DIV/0!</v>
      </c>
      <c r="G140" s="202">
        <f>SUM(G141:G148)</f>
        <v>0</v>
      </c>
      <c r="H140" s="202">
        <f>SUM(H141:H148)</f>
        <v>0</v>
      </c>
      <c r="I140" s="202" t="e">
        <f t="shared" si="17"/>
        <v>#DIV/0!</v>
      </c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242"/>
      <c r="AT140" s="242"/>
    </row>
    <row r="141" spans="1:46" s="315" customFormat="1" ht="18.75" x14ac:dyDescent="0.3">
      <c r="A141" s="331" t="s">
        <v>150</v>
      </c>
      <c r="B141" s="210">
        <v>2250069</v>
      </c>
      <c r="C141" s="332"/>
      <c r="D141" s="170">
        <f t="shared" ref="D141:D148" si="24">H141</f>
        <v>0</v>
      </c>
      <c r="E141" s="170">
        <f t="shared" ref="E141:E148" si="25">C141-D141</f>
        <v>0</v>
      </c>
      <c r="F141" s="65" t="e">
        <f t="shared" si="18"/>
        <v>#DIV/0!</v>
      </c>
      <c r="G141" s="170"/>
      <c r="H141" s="170"/>
      <c r="I141" s="170" t="e">
        <f t="shared" si="17"/>
        <v>#DIV/0!</v>
      </c>
      <c r="J141" s="312"/>
      <c r="K141" s="312"/>
      <c r="L141" s="312"/>
      <c r="M141" s="312"/>
      <c r="N141" s="312"/>
      <c r="O141" s="312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313"/>
      <c r="AQ141" s="313"/>
      <c r="AR141" s="313"/>
      <c r="AS141" s="314"/>
      <c r="AT141" s="314"/>
    </row>
    <row r="142" spans="1:46" s="315" customFormat="1" ht="18.75" x14ac:dyDescent="0.3">
      <c r="A142" s="333" t="s">
        <v>151</v>
      </c>
      <c r="B142" s="210">
        <v>2250079</v>
      </c>
      <c r="C142" s="334"/>
      <c r="D142" s="170">
        <f t="shared" si="24"/>
        <v>0</v>
      </c>
      <c r="E142" s="170">
        <f t="shared" si="25"/>
        <v>0</v>
      </c>
      <c r="F142" s="65" t="e">
        <f>D142/C142*100</f>
        <v>#DIV/0!</v>
      </c>
      <c r="G142" s="170"/>
      <c r="H142" s="170"/>
      <c r="I142" s="170" t="e">
        <f t="shared" si="17"/>
        <v>#DIV/0!</v>
      </c>
      <c r="J142" s="312"/>
      <c r="K142" s="312"/>
      <c r="L142" s="312"/>
      <c r="M142" s="312"/>
      <c r="N142" s="312"/>
      <c r="O142" s="312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313"/>
      <c r="AQ142" s="313"/>
      <c r="AR142" s="313"/>
      <c r="AS142" s="314"/>
      <c r="AT142" s="314"/>
    </row>
    <row r="143" spans="1:46" s="315" customFormat="1" ht="18.75" x14ac:dyDescent="0.3">
      <c r="A143" s="331" t="s">
        <v>152</v>
      </c>
      <c r="B143" s="210">
        <v>2250110</v>
      </c>
      <c r="C143" s="332"/>
      <c r="D143" s="170">
        <f t="shared" si="24"/>
        <v>0</v>
      </c>
      <c r="E143" s="170">
        <f t="shared" si="25"/>
        <v>0</v>
      </c>
      <c r="F143" s="65" t="e">
        <f t="shared" si="18"/>
        <v>#DIV/0!</v>
      </c>
      <c r="G143" s="170"/>
      <c r="H143" s="170"/>
      <c r="I143" s="170" t="e">
        <f t="shared" si="17"/>
        <v>#DIV/0!</v>
      </c>
      <c r="J143" s="312"/>
      <c r="K143" s="312"/>
      <c r="L143" s="312"/>
      <c r="M143" s="312"/>
      <c r="N143" s="312"/>
      <c r="O143" s="312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4"/>
      <c r="AT143" s="314"/>
    </row>
    <row r="144" spans="1:46" s="315" customFormat="1" ht="31.5" x14ac:dyDescent="0.3">
      <c r="A144" s="331" t="s">
        <v>153</v>
      </c>
      <c r="B144" s="210">
        <v>2250127</v>
      </c>
      <c r="C144" s="332"/>
      <c r="D144" s="170">
        <f t="shared" si="24"/>
        <v>0</v>
      </c>
      <c r="E144" s="170">
        <f t="shared" si="25"/>
        <v>0</v>
      </c>
      <c r="F144" s="65" t="e">
        <f t="shared" si="18"/>
        <v>#DIV/0!</v>
      </c>
      <c r="G144" s="170"/>
      <c r="H144" s="170"/>
      <c r="I144" s="170" t="e">
        <f t="shared" si="17"/>
        <v>#DIV/0!</v>
      </c>
      <c r="J144" s="312"/>
      <c r="K144" s="312"/>
      <c r="L144" s="312"/>
      <c r="M144" s="312"/>
      <c r="N144" s="312"/>
      <c r="O144" s="312"/>
      <c r="P144" s="313"/>
      <c r="Q144" s="313"/>
      <c r="R144" s="313"/>
      <c r="S144" s="313"/>
      <c r="T144" s="313"/>
      <c r="U144" s="313"/>
      <c r="V144" s="313"/>
      <c r="W144" s="313"/>
      <c r="X144" s="313"/>
      <c r="Y144" s="313"/>
      <c r="Z144" s="313"/>
      <c r="AA144" s="313"/>
      <c r="AB144" s="313"/>
      <c r="AC144" s="313"/>
      <c r="AD144" s="313"/>
      <c r="AE144" s="313"/>
      <c r="AF144" s="313"/>
      <c r="AG144" s="313"/>
      <c r="AH144" s="313"/>
      <c r="AI144" s="313"/>
      <c r="AJ144" s="313"/>
      <c r="AK144" s="313"/>
      <c r="AL144" s="313"/>
      <c r="AM144" s="313"/>
      <c r="AN144" s="313"/>
      <c r="AO144" s="313"/>
      <c r="AP144" s="313"/>
      <c r="AQ144" s="313"/>
      <c r="AR144" s="313"/>
      <c r="AS144" s="314"/>
      <c r="AT144" s="314"/>
    </row>
    <row r="145" spans="1:46" s="315" customFormat="1" ht="18.75" x14ac:dyDescent="0.3">
      <c r="A145" s="335" t="s">
        <v>154</v>
      </c>
      <c r="B145" s="210">
        <v>2250312</v>
      </c>
      <c r="C145" s="332"/>
      <c r="D145" s="170">
        <f t="shared" si="24"/>
        <v>0</v>
      </c>
      <c r="E145" s="170">
        <f t="shared" si="25"/>
        <v>0</v>
      </c>
      <c r="F145" s="65" t="e">
        <f t="shared" si="18"/>
        <v>#DIV/0!</v>
      </c>
      <c r="G145" s="170"/>
      <c r="H145" s="170"/>
      <c r="I145" s="170" t="e">
        <f t="shared" ref="I145:I218" si="26">H145/G145*100</f>
        <v>#DIV/0!</v>
      </c>
      <c r="J145" s="312"/>
      <c r="K145" s="312"/>
      <c r="L145" s="312"/>
      <c r="M145" s="312"/>
      <c r="N145" s="312"/>
      <c r="O145" s="312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  <c r="Z145" s="313"/>
      <c r="AA145" s="313"/>
      <c r="AB145" s="313"/>
      <c r="AC145" s="313"/>
      <c r="AD145" s="313"/>
      <c r="AE145" s="313"/>
      <c r="AF145" s="313"/>
      <c r="AG145" s="313"/>
      <c r="AH145" s="313"/>
      <c r="AI145" s="313"/>
      <c r="AJ145" s="313"/>
      <c r="AK145" s="313"/>
      <c r="AL145" s="313"/>
      <c r="AM145" s="313"/>
      <c r="AN145" s="313"/>
      <c r="AO145" s="313"/>
      <c r="AP145" s="313"/>
      <c r="AQ145" s="313"/>
      <c r="AR145" s="313"/>
      <c r="AS145" s="314"/>
      <c r="AT145" s="314"/>
    </row>
    <row r="146" spans="1:46" s="315" customFormat="1" ht="18.75" x14ac:dyDescent="0.3">
      <c r="A146" s="331" t="s">
        <v>155</v>
      </c>
      <c r="B146" s="210">
        <v>2250184</v>
      </c>
      <c r="C146" s="332"/>
      <c r="D146" s="170">
        <f t="shared" si="24"/>
        <v>0</v>
      </c>
      <c r="E146" s="170">
        <f t="shared" si="25"/>
        <v>0</v>
      </c>
      <c r="F146" s="65" t="e">
        <f t="shared" si="18"/>
        <v>#DIV/0!</v>
      </c>
      <c r="G146" s="170"/>
      <c r="H146" s="170"/>
      <c r="I146" s="170" t="e">
        <f t="shared" si="26"/>
        <v>#DIV/0!</v>
      </c>
      <c r="J146" s="312"/>
      <c r="K146" s="312"/>
      <c r="L146" s="312"/>
      <c r="M146" s="312"/>
      <c r="N146" s="312"/>
      <c r="O146" s="312"/>
      <c r="P146" s="313"/>
      <c r="Q146" s="313"/>
      <c r="R146" s="313"/>
      <c r="S146" s="313"/>
      <c r="T146" s="313"/>
      <c r="U146" s="313"/>
      <c r="V146" s="313"/>
      <c r="W146" s="313"/>
      <c r="X146" s="313"/>
      <c r="Y146" s="313"/>
      <c r="Z146" s="313"/>
      <c r="AA146" s="313"/>
      <c r="AB146" s="313"/>
      <c r="AC146" s="313"/>
      <c r="AD146" s="313"/>
      <c r="AE146" s="313"/>
      <c r="AF146" s="313"/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4"/>
      <c r="AT146" s="314"/>
    </row>
    <row r="147" spans="1:46" s="315" customFormat="1" ht="18.75" x14ac:dyDescent="0.3">
      <c r="A147" s="331" t="s">
        <v>156</v>
      </c>
      <c r="B147" s="210">
        <v>2250267</v>
      </c>
      <c r="C147" s="332"/>
      <c r="D147" s="170"/>
      <c r="E147" s="170"/>
      <c r="F147" s="65"/>
      <c r="G147" s="170"/>
      <c r="H147" s="170"/>
      <c r="I147" s="170"/>
      <c r="J147" s="312"/>
      <c r="K147" s="312"/>
      <c r="L147" s="312"/>
      <c r="M147" s="312"/>
      <c r="N147" s="312"/>
      <c r="O147" s="312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  <c r="Z147" s="313"/>
      <c r="AA147" s="313"/>
      <c r="AB147" s="313"/>
      <c r="AC147" s="313"/>
      <c r="AD147" s="313"/>
      <c r="AE147" s="313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4"/>
      <c r="AT147" s="314"/>
    </row>
    <row r="148" spans="1:46" s="315" customFormat="1" ht="32.25" customHeight="1" x14ac:dyDescent="0.3">
      <c r="A148" s="272" t="s">
        <v>157</v>
      </c>
      <c r="B148" s="241">
        <v>2250467</v>
      </c>
      <c r="C148" s="332"/>
      <c r="D148" s="170">
        <f t="shared" si="24"/>
        <v>0</v>
      </c>
      <c r="E148" s="170">
        <f t="shared" si="25"/>
        <v>0</v>
      </c>
      <c r="F148" s="65" t="e">
        <f t="shared" si="18"/>
        <v>#DIV/0!</v>
      </c>
      <c r="G148" s="170"/>
      <c r="H148" s="170"/>
      <c r="I148" s="170" t="e">
        <f t="shared" si="26"/>
        <v>#DIV/0!</v>
      </c>
      <c r="J148" s="312"/>
      <c r="K148" s="312"/>
      <c r="L148" s="312"/>
      <c r="M148" s="312"/>
      <c r="N148" s="312"/>
      <c r="O148" s="312"/>
      <c r="P148" s="313"/>
      <c r="Q148" s="313"/>
      <c r="R148" s="313"/>
      <c r="S148" s="313"/>
      <c r="T148" s="313"/>
      <c r="U148" s="313"/>
      <c r="V148" s="313"/>
      <c r="W148" s="313"/>
      <c r="X148" s="313"/>
      <c r="Y148" s="313"/>
      <c r="Z148" s="313"/>
      <c r="AA148" s="313"/>
      <c r="AB148" s="313"/>
      <c r="AC148" s="313"/>
      <c r="AD148" s="313"/>
      <c r="AE148" s="313"/>
      <c r="AF148" s="313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4"/>
      <c r="AT148" s="314"/>
    </row>
    <row r="149" spans="1:46" s="338" customFormat="1" ht="32.25" customHeight="1" x14ac:dyDescent="0.3">
      <c r="A149" s="221" t="s">
        <v>96</v>
      </c>
      <c r="B149" s="201">
        <v>226</v>
      </c>
      <c r="C149" s="322">
        <f>C150</f>
        <v>0</v>
      </c>
      <c r="D149" s="322">
        <f>D150</f>
        <v>0</v>
      </c>
      <c r="E149" s="322">
        <f>E150</f>
        <v>0</v>
      </c>
      <c r="F149" s="86" t="e">
        <f t="shared" ref="F149:F222" si="27">D149/C149*100</f>
        <v>#DIV/0!</v>
      </c>
      <c r="G149" s="322">
        <f>G150</f>
        <v>0</v>
      </c>
      <c r="H149" s="322">
        <f>H150</f>
        <v>0</v>
      </c>
      <c r="I149" s="322" t="e">
        <f t="shared" si="26"/>
        <v>#DIV/0!</v>
      </c>
      <c r="J149" s="323"/>
      <c r="K149" s="323"/>
      <c r="L149" s="323"/>
      <c r="M149" s="323"/>
      <c r="N149" s="323"/>
      <c r="O149" s="323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7"/>
      <c r="AT149" s="337"/>
    </row>
    <row r="150" spans="1:46" s="315" customFormat="1" ht="32.25" customHeight="1" x14ac:dyDescent="0.3">
      <c r="A150" s="272" t="s">
        <v>158</v>
      </c>
      <c r="B150" s="241">
        <v>2260435</v>
      </c>
      <c r="C150" s="332"/>
      <c r="D150" s="170">
        <f>H150</f>
        <v>0</v>
      </c>
      <c r="E150" s="170">
        <f>C150-D150</f>
        <v>0</v>
      </c>
      <c r="F150" s="65" t="e">
        <f t="shared" si="27"/>
        <v>#DIV/0!</v>
      </c>
      <c r="G150" s="170"/>
      <c r="H150" s="170"/>
      <c r="I150" s="170" t="e">
        <f t="shared" si="26"/>
        <v>#DIV/0!</v>
      </c>
      <c r="J150" s="312"/>
      <c r="K150" s="312"/>
      <c r="L150" s="312"/>
      <c r="M150" s="312"/>
      <c r="N150" s="312"/>
      <c r="O150" s="312"/>
      <c r="P150" s="313"/>
      <c r="Q150" s="313"/>
      <c r="R150" s="313"/>
      <c r="S150" s="313"/>
      <c r="T150" s="313"/>
      <c r="U150" s="313"/>
      <c r="V150" s="313"/>
      <c r="W150" s="313"/>
      <c r="X150" s="313"/>
      <c r="Y150" s="313"/>
      <c r="Z150" s="313"/>
      <c r="AA150" s="313"/>
      <c r="AB150" s="313"/>
      <c r="AC150" s="313"/>
      <c r="AD150" s="313"/>
      <c r="AE150" s="313"/>
      <c r="AF150" s="313"/>
      <c r="AG150" s="313"/>
      <c r="AH150" s="313"/>
      <c r="AI150" s="313"/>
      <c r="AJ150" s="313"/>
      <c r="AK150" s="313"/>
      <c r="AL150" s="313"/>
      <c r="AM150" s="313"/>
      <c r="AN150" s="313"/>
      <c r="AO150" s="313"/>
      <c r="AP150" s="313"/>
      <c r="AQ150" s="313"/>
      <c r="AR150" s="313"/>
      <c r="AS150" s="314"/>
      <c r="AT150" s="314"/>
    </row>
    <row r="151" spans="1:46" s="330" customFormat="1" ht="18.75" x14ac:dyDescent="0.25">
      <c r="A151" s="132" t="s">
        <v>159</v>
      </c>
      <c r="B151" s="339" t="s">
        <v>160</v>
      </c>
      <c r="C151" s="340">
        <f>C152+C159+C163</f>
        <v>99332</v>
      </c>
      <c r="D151" s="340">
        <f>D152+D159+D163</f>
        <v>0</v>
      </c>
      <c r="E151" s="340">
        <f>E152+E159+E163</f>
        <v>99332</v>
      </c>
      <c r="F151" s="134">
        <f t="shared" si="27"/>
        <v>0</v>
      </c>
      <c r="G151" s="340">
        <f>G152+G159+G163</f>
        <v>13548</v>
      </c>
      <c r="H151" s="340">
        <f>H152+H159+H163</f>
        <v>0</v>
      </c>
      <c r="I151" s="340">
        <f t="shared" si="26"/>
        <v>0</v>
      </c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84"/>
      <c r="AS151" s="329"/>
      <c r="AT151" s="329"/>
    </row>
    <row r="152" spans="1:46" s="344" customFormat="1" ht="21" customHeight="1" x14ac:dyDescent="0.25">
      <c r="A152" s="221" t="s">
        <v>32</v>
      </c>
      <c r="B152" s="341">
        <v>225</v>
      </c>
      <c r="C152" s="202">
        <f t="shared" ref="C152:H152" si="28">SUM(C153:C158)</f>
        <v>69966</v>
      </c>
      <c r="D152" s="202">
        <f t="shared" si="28"/>
        <v>0</v>
      </c>
      <c r="E152" s="202">
        <f t="shared" si="28"/>
        <v>69966</v>
      </c>
      <c r="F152" s="86">
        <f t="shared" si="27"/>
        <v>0</v>
      </c>
      <c r="G152" s="202">
        <f t="shared" si="28"/>
        <v>10112</v>
      </c>
      <c r="H152" s="202">
        <f t="shared" si="28"/>
        <v>0</v>
      </c>
      <c r="I152" s="202">
        <f t="shared" si="26"/>
        <v>0</v>
      </c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2"/>
      <c r="AO152" s="342"/>
      <c r="AP152" s="342"/>
      <c r="AQ152" s="342"/>
      <c r="AR152" s="342"/>
      <c r="AS152" s="343"/>
      <c r="AT152" s="343"/>
    </row>
    <row r="153" spans="1:46" s="227" customFormat="1" ht="18.75" x14ac:dyDescent="0.3">
      <c r="A153" s="246" t="s">
        <v>161</v>
      </c>
      <c r="B153" s="210">
        <v>2250011</v>
      </c>
      <c r="C153" s="326">
        <v>9295</v>
      </c>
      <c r="D153" s="183">
        <f>H153</f>
        <v>0</v>
      </c>
      <c r="E153" s="170">
        <f>C153-D153</f>
        <v>9295</v>
      </c>
      <c r="F153" s="65">
        <f t="shared" si="27"/>
        <v>0</v>
      </c>
      <c r="G153" s="183">
        <v>0</v>
      </c>
      <c r="H153" s="183"/>
      <c r="I153" s="183" t="e">
        <f t="shared" si="26"/>
        <v>#DIV/0!</v>
      </c>
      <c r="J153" s="212"/>
      <c r="K153" s="212"/>
      <c r="L153" s="212"/>
      <c r="M153" s="212"/>
      <c r="N153" s="212"/>
      <c r="O153" s="212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  <c r="AP153" s="225"/>
      <c r="AQ153" s="225"/>
      <c r="AR153" s="225"/>
      <c r="AS153" s="226"/>
      <c r="AT153" s="226"/>
    </row>
    <row r="154" spans="1:46" s="238" customFormat="1" ht="18.75" x14ac:dyDescent="0.3">
      <c r="A154" s="246" t="s">
        <v>162</v>
      </c>
      <c r="B154" s="250">
        <v>2250103</v>
      </c>
      <c r="C154" s="326"/>
      <c r="D154" s="234">
        <f>H154</f>
        <v>0</v>
      </c>
      <c r="E154" s="170">
        <f t="shared" ref="E154:E162" si="29">C154-D154</f>
        <v>0</v>
      </c>
      <c r="F154" s="65" t="e">
        <f t="shared" si="27"/>
        <v>#DIV/0!</v>
      </c>
      <c r="G154" s="234">
        <v>0</v>
      </c>
      <c r="H154" s="234"/>
      <c r="I154" s="234" t="e">
        <f t="shared" si="26"/>
        <v>#DIV/0!</v>
      </c>
      <c r="J154" s="235"/>
      <c r="K154" s="235"/>
      <c r="L154" s="235"/>
      <c r="M154" s="235"/>
      <c r="N154" s="235"/>
      <c r="O154" s="235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36"/>
      <c r="AQ154" s="236"/>
      <c r="AR154" s="236"/>
      <c r="AS154" s="237"/>
      <c r="AT154" s="237"/>
    </row>
    <row r="155" spans="1:46" s="238" customFormat="1" ht="18.75" x14ac:dyDescent="0.3">
      <c r="A155" s="209" t="s">
        <v>163</v>
      </c>
      <c r="B155" s="250">
        <v>2250105</v>
      </c>
      <c r="C155" s="345"/>
      <c r="D155" s="234">
        <f>H155</f>
        <v>0</v>
      </c>
      <c r="E155" s="170">
        <f t="shared" si="29"/>
        <v>0</v>
      </c>
      <c r="F155" s="65" t="e">
        <f t="shared" si="27"/>
        <v>#DIV/0!</v>
      </c>
      <c r="G155" s="234">
        <v>0</v>
      </c>
      <c r="H155" s="234"/>
      <c r="I155" s="234" t="e">
        <f t="shared" si="26"/>
        <v>#DIV/0!</v>
      </c>
      <c r="J155" s="235"/>
      <c r="K155" s="235"/>
      <c r="L155" s="235"/>
      <c r="M155" s="235"/>
      <c r="N155" s="235"/>
      <c r="O155" s="235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36"/>
      <c r="AQ155" s="236"/>
      <c r="AR155" s="236"/>
      <c r="AS155" s="237"/>
      <c r="AT155" s="237"/>
    </row>
    <row r="156" spans="1:46" s="238" customFormat="1" ht="31.5" x14ac:dyDescent="0.3">
      <c r="A156" s="209" t="s">
        <v>109</v>
      </c>
      <c r="B156" s="250">
        <v>2250106</v>
      </c>
      <c r="C156" s="345"/>
      <c r="D156" s="234"/>
      <c r="E156" s="170">
        <f t="shared" si="29"/>
        <v>0</v>
      </c>
      <c r="F156" s="65"/>
      <c r="G156" s="234">
        <v>0</v>
      </c>
      <c r="H156" s="234"/>
      <c r="I156" s="234"/>
      <c r="J156" s="235"/>
      <c r="K156" s="235"/>
      <c r="L156" s="235"/>
      <c r="M156" s="235"/>
      <c r="N156" s="235"/>
      <c r="O156" s="235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36"/>
      <c r="AQ156" s="236"/>
      <c r="AR156" s="236"/>
      <c r="AS156" s="237"/>
      <c r="AT156" s="237"/>
    </row>
    <row r="157" spans="1:46" s="315" customFormat="1" ht="18.75" x14ac:dyDescent="0.3">
      <c r="A157" s="209" t="s">
        <v>164</v>
      </c>
      <c r="B157" s="250">
        <v>2250124</v>
      </c>
      <c r="C157" s="326">
        <v>60671</v>
      </c>
      <c r="D157" s="170">
        <f>H157</f>
        <v>0</v>
      </c>
      <c r="E157" s="170">
        <f t="shared" si="29"/>
        <v>60671</v>
      </c>
      <c r="F157" s="65">
        <f t="shared" si="27"/>
        <v>0</v>
      </c>
      <c r="G157" s="170">
        <v>10112</v>
      </c>
      <c r="H157" s="170"/>
      <c r="I157" s="170">
        <f t="shared" si="26"/>
        <v>0</v>
      </c>
      <c r="J157" s="312"/>
      <c r="K157" s="312"/>
      <c r="L157" s="312"/>
      <c r="M157" s="312"/>
      <c r="N157" s="312"/>
      <c r="O157" s="312"/>
      <c r="P157" s="313"/>
      <c r="Q157" s="313"/>
      <c r="R157" s="313"/>
      <c r="S157" s="313"/>
      <c r="T157" s="313"/>
      <c r="U157" s="313"/>
      <c r="V157" s="313"/>
      <c r="W157" s="313"/>
      <c r="X157" s="313"/>
      <c r="Y157" s="313"/>
      <c r="Z157" s="313"/>
      <c r="AA157" s="313"/>
      <c r="AB157" s="313"/>
      <c r="AC157" s="313"/>
      <c r="AD157" s="313"/>
      <c r="AE157" s="313"/>
      <c r="AF157" s="313"/>
      <c r="AG157" s="313"/>
      <c r="AH157" s="313"/>
      <c r="AI157" s="313"/>
      <c r="AJ157" s="313"/>
      <c r="AK157" s="313"/>
      <c r="AL157" s="313"/>
      <c r="AM157" s="313"/>
      <c r="AN157" s="313"/>
      <c r="AO157" s="313"/>
      <c r="AP157" s="313"/>
      <c r="AQ157" s="313"/>
      <c r="AR157" s="313"/>
      <c r="AS157" s="314"/>
      <c r="AT157" s="314"/>
    </row>
    <row r="158" spans="1:46" s="315" customFormat="1" ht="31.5" x14ac:dyDescent="0.3">
      <c r="A158" s="209" t="s">
        <v>165</v>
      </c>
      <c r="B158" s="250">
        <v>2250194</v>
      </c>
      <c r="C158" s="345">
        <v>0</v>
      </c>
      <c r="D158" s="170">
        <f>H158</f>
        <v>0</v>
      </c>
      <c r="E158" s="170">
        <f t="shared" si="29"/>
        <v>0</v>
      </c>
      <c r="F158" s="65" t="e">
        <f t="shared" si="27"/>
        <v>#DIV/0!</v>
      </c>
      <c r="G158" s="170">
        <v>0</v>
      </c>
      <c r="H158" s="170"/>
      <c r="I158" s="170" t="e">
        <f t="shared" si="26"/>
        <v>#DIV/0!</v>
      </c>
      <c r="J158" s="312"/>
      <c r="K158" s="312"/>
      <c r="L158" s="312"/>
      <c r="M158" s="312"/>
      <c r="N158" s="312"/>
      <c r="O158" s="312"/>
      <c r="P158" s="313"/>
      <c r="Q158" s="313"/>
      <c r="R158" s="313"/>
      <c r="S158" s="313"/>
      <c r="T158" s="313"/>
      <c r="U158" s="313"/>
      <c r="V158" s="313"/>
      <c r="W158" s="313"/>
      <c r="X158" s="313"/>
      <c r="Y158" s="313"/>
      <c r="Z158" s="313"/>
      <c r="AA158" s="313"/>
      <c r="AB158" s="313"/>
      <c r="AC158" s="313"/>
      <c r="AD158" s="313"/>
      <c r="AE158" s="313"/>
      <c r="AF158" s="313"/>
      <c r="AG158" s="313"/>
      <c r="AH158" s="313"/>
      <c r="AI158" s="313"/>
      <c r="AJ158" s="313"/>
      <c r="AK158" s="313"/>
      <c r="AL158" s="313"/>
      <c r="AM158" s="313"/>
      <c r="AN158" s="313"/>
      <c r="AO158" s="313"/>
      <c r="AP158" s="313"/>
      <c r="AQ158" s="313"/>
      <c r="AR158" s="313"/>
      <c r="AS158" s="314"/>
      <c r="AT158" s="314"/>
    </row>
    <row r="159" spans="1:46" s="348" customFormat="1" ht="21.75" customHeight="1" x14ac:dyDescent="0.3">
      <c r="A159" s="200" t="s">
        <v>34</v>
      </c>
      <c r="B159" s="346">
        <v>226</v>
      </c>
      <c r="C159" s="202">
        <f>SUM(C160:C162)</f>
        <v>20616</v>
      </c>
      <c r="D159" s="202">
        <f>SUM(D160:D162)</f>
        <v>0</v>
      </c>
      <c r="E159" s="202">
        <f>SUM(E160:E162)</f>
        <v>20616</v>
      </c>
      <c r="F159" s="86">
        <f t="shared" si="27"/>
        <v>0</v>
      </c>
      <c r="G159" s="202">
        <f>SUM(G160:G162)</f>
        <v>3436</v>
      </c>
      <c r="H159" s="202">
        <f>SUM(H160:H162)</f>
        <v>0</v>
      </c>
      <c r="I159" s="202">
        <f t="shared" si="26"/>
        <v>0</v>
      </c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0"/>
      <c r="Z159" s="300"/>
      <c r="AA159" s="300"/>
      <c r="AB159" s="300"/>
      <c r="AC159" s="300"/>
      <c r="AD159" s="300"/>
      <c r="AE159" s="300"/>
      <c r="AF159" s="300"/>
      <c r="AG159" s="300"/>
      <c r="AH159" s="300"/>
      <c r="AI159" s="300"/>
      <c r="AJ159" s="300"/>
      <c r="AK159" s="300"/>
      <c r="AL159" s="300"/>
      <c r="AM159" s="300"/>
      <c r="AN159" s="300"/>
      <c r="AO159" s="300"/>
      <c r="AP159" s="300"/>
      <c r="AQ159" s="300"/>
      <c r="AR159" s="300"/>
      <c r="AS159" s="347"/>
      <c r="AT159" s="347"/>
    </row>
    <row r="160" spans="1:46" s="315" customFormat="1" ht="18.75" x14ac:dyDescent="0.3">
      <c r="A160" s="349" t="s">
        <v>166</v>
      </c>
      <c r="B160" s="245">
        <v>2260094</v>
      </c>
      <c r="C160" s="345"/>
      <c r="D160" s="170">
        <f>H160</f>
        <v>0</v>
      </c>
      <c r="E160" s="170">
        <f t="shared" si="29"/>
        <v>0</v>
      </c>
      <c r="F160" s="65" t="e">
        <f t="shared" si="27"/>
        <v>#DIV/0!</v>
      </c>
      <c r="G160" s="170">
        <v>0</v>
      </c>
      <c r="H160" s="170"/>
      <c r="I160" s="170" t="e">
        <f t="shared" si="26"/>
        <v>#DIV/0!</v>
      </c>
      <c r="J160" s="312"/>
      <c r="K160" s="312"/>
      <c r="L160" s="312"/>
      <c r="M160" s="312"/>
      <c r="N160" s="312"/>
      <c r="O160" s="312"/>
      <c r="P160" s="313"/>
      <c r="Q160" s="313"/>
      <c r="R160" s="313"/>
      <c r="S160" s="313"/>
      <c r="T160" s="313"/>
      <c r="U160" s="313"/>
      <c r="V160" s="313"/>
      <c r="W160" s="313"/>
      <c r="X160" s="313"/>
      <c r="Y160" s="313"/>
      <c r="Z160" s="313"/>
      <c r="AA160" s="313"/>
      <c r="AB160" s="313"/>
      <c r="AC160" s="313"/>
      <c r="AD160" s="313"/>
      <c r="AE160" s="313"/>
      <c r="AF160" s="313"/>
      <c r="AG160" s="313"/>
      <c r="AH160" s="313"/>
      <c r="AI160" s="313"/>
      <c r="AJ160" s="313"/>
      <c r="AK160" s="313"/>
      <c r="AL160" s="313"/>
      <c r="AM160" s="313"/>
      <c r="AN160" s="313"/>
      <c r="AO160" s="313"/>
      <c r="AP160" s="313"/>
      <c r="AQ160" s="313"/>
      <c r="AR160" s="313"/>
      <c r="AS160" s="314"/>
      <c r="AT160" s="314"/>
    </row>
    <row r="161" spans="1:46" s="315" customFormat="1" ht="21" customHeight="1" x14ac:dyDescent="0.3">
      <c r="A161" s="350" t="s">
        <v>167</v>
      </c>
      <c r="B161" s="267">
        <v>2260101</v>
      </c>
      <c r="C161" s="345">
        <v>20616</v>
      </c>
      <c r="D161" s="170">
        <f>H161</f>
        <v>0</v>
      </c>
      <c r="E161" s="170">
        <f t="shared" si="29"/>
        <v>20616</v>
      </c>
      <c r="F161" s="65">
        <f t="shared" si="27"/>
        <v>0</v>
      </c>
      <c r="G161" s="170">
        <v>3436</v>
      </c>
      <c r="H161" s="170"/>
      <c r="I161" s="170">
        <f t="shared" si="26"/>
        <v>0</v>
      </c>
      <c r="J161" s="312"/>
      <c r="K161" s="312"/>
      <c r="L161" s="312"/>
      <c r="M161" s="312"/>
      <c r="N161" s="312"/>
      <c r="O161" s="312"/>
      <c r="P161" s="313"/>
      <c r="Q161" s="313"/>
      <c r="R161" s="313"/>
      <c r="S161" s="313"/>
      <c r="T161" s="313"/>
      <c r="U161" s="313"/>
      <c r="V161" s="313"/>
      <c r="W161" s="313"/>
      <c r="X161" s="313"/>
      <c r="Y161" s="313"/>
      <c r="Z161" s="313"/>
      <c r="AA161" s="313"/>
      <c r="AB161" s="313"/>
      <c r="AC161" s="313"/>
      <c r="AD161" s="313"/>
      <c r="AE161" s="313"/>
      <c r="AF161" s="313"/>
      <c r="AG161" s="313"/>
      <c r="AH161" s="313"/>
      <c r="AI161" s="313"/>
      <c r="AJ161" s="313"/>
      <c r="AK161" s="313"/>
      <c r="AL161" s="313"/>
      <c r="AM161" s="313"/>
      <c r="AN161" s="313"/>
      <c r="AO161" s="313"/>
      <c r="AP161" s="313"/>
      <c r="AQ161" s="313"/>
      <c r="AR161" s="313"/>
      <c r="AS161" s="314"/>
      <c r="AT161" s="314"/>
    </row>
    <row r="162" spans="1:46" s="315" customFormat="1" ht="31.5" x14ac:dyDescent="0.3">
      <c r="A162" s="351" t="s">
        <v>168</v>
      </c>
      <c r="B162" s="245">
        <v>2260204</v>
      </c>
      <c r="C162" s="345"/>
      <c r="D162" s="170">
        <f>H162</f>
        <v>0</v>
      </c>
      <c r="E162" s="170">
        <f t="shared" si="29"/>
        <v>0</v>
      </c>
      <c r="F162" s="65" t="e">
        <f t="shared" si="27"/>
        <v>#DIV/0!</v>
      </c>
      <c r="G162" s="170">
        <v>0</v>
      </c>
      <c r="H162" s="170"/>
      <c r="I162" s="170" t="e">
        <f t="shared" si="26"/>
        <v>#DIV/0!</v>
      </c>
      <c r="J162" s="312"/>
      <c r="K162" s="312"/>
      <c r="L162" s="312"/>
      <c r="M162" s="312"/>
      <c r="N162" s="312"/>
      <c r="O162" s="312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  <c r="Z162" s="313"/>
      <c r="AA162" s="313"/>
      <c r="AB162" s="313"/>
      <c r="AC162" s="313"/>
      <c r="AD162" s="313"/>
      <c r="AE162" s="313"/>
      <c r="AF162" s="313"/>
      <c r="AG162" s="313"/>
      <c r="AH162" s="313"/>
      <c r="AI162" s="313"/>
      <c r="AJ162" s="313"/>
      <c r="AK162" s="313"/>
      <c r="AL162" s="313"/>
      <c r="AM162" s="313"/>
      <c r="AN162" s="313"/>
      <c r="AO162" s="313"/>
      <c r="AP162" s="313"/>
      <c r="AQ162" s="313"/>
      <c r="AR162" s="313"/>
      <c r="AS162" s="314"/>
      <c r="AT162" s="314"/>
    </row>
    <row r="163" spans="1:46" s="287" customFormat="1" ht="26.25" customHeight="1" x14ac:dyDescent="0.25">
      <c r="A163" s="282" t="s">
        <v>43</v>
      </c>
      <c r="B163" s="352">
        <v>340</v>
      </c>
      <c r="C163" s="284">
        <f>C164</f>
        <v>8750</v>
      </c>
      <c r="D163" s="284">
        <f>D164</f>
        <v>0</v>
      </c>
      <c r="E163" s="284">
        <f>E164</f>
        <v>8750</v>
      </c>
      <c r="F163" s="110">
        <f t="shared" si="27"/>
        <v>0</v>
      </c>
      <c r="G163" s="284">
        <f>G164</f>
        <v>0</v>
      </c>
      <c r="H163" s="284">
        <f>H164</f>
        <v>0</v>
      </c>
      <c r="I163" s="284" t="e">
        <f t="shared" si="26"/>
        <v>#DIV/0!</v>
      </c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285"/>
      <c r="AP163" s="285"/>
      <c r="AQ163" s="285"/>
      <c r="AR163" s="285"/>
      <c r="AS163" s="286"/>
      <c r="AT163" s="286"/>
    </row>
    <row r="164" spans="1:46" s="289" customFormat="1" ht="16.5" customHeight="1" x14ac:dyDescent="0.25">
      <c r="A164" s="221"/>
      <c r="B164" s="341">
        <v>346</v>
      </c>
      <c r="C164" s="202">
        <f>SUM(C165:C167)</f>
        <v>8750</v>
      </c>
      <c r="D164" s="202">
        <f>SUM(D165:D167)</f>
        <v>0</v>
      </c>
      <c r="E164" s="202">
        <f>SUM(E165:E167)</f>
        <v>8750</v>
      </c>
      <c r="F164" s="86">
        <f t="shared" si="27"/>
        <v>0</v>
      </c>
      <c r="G164" s="202">
        <f>SUM(G165:G167)</f>
        <v>0</v>
      </c>
      <c r="H164" s="202">
        <f>SUM(H165:H167)</f>
        <v>0</v>
      </c>
      <c r="I164" s="202" t="e">
        <f t="shared" si="26"/>
        <v>#DIV/0!</v>
      </c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88"/>
      <c r="AT164" s="288"/>
    </row>
    <row r="165" spans="1:46" s="227" customFormat="1" ht="18.75" x14ac:dyDescent="0.3">
      <c r="A165" s="353" t="s">
        <v>169</v>
      </c>
      <c r="B165" s="245">
        <v>3460008</v>
      </c>
      <c r="C165" s="345">
        <v>8750</v>
      </c>
      <c r="D165" s="183">
        <f>H165</f>
        <v>0</v>
      </c>
      <c r="E165" s="170">
        <f t="shared" ref="E165:E167" si="30">C165-D165</f>
        <v>8750</v>
      </c>
      <c r="F165" s="65">
        <f t="shared" si="27"/>
        <v>0</v>
      </c>
      <c r="G165" s="183">
        <v>0</v>
      </c>
      <c r="H165" s="183"/>
      <c r="I165" s="183" t="e">
        <f t="shared" si="26"/>
        <v>#DIV/0!</v>
      </c>
      <c r="J165" s="212"/>
      <c r="K165" s="212"/>
      <c r="L165" s="212"/>
      <c r="M165" s="212"/>
      <c r="N165" s="212"/>
      <c r="O165" s="212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25"/>
      <c r="AP165" s="225"/>
      <c r="AQ165" s="225"/>
      <c r="AR165" s="225"/>
      <c r="AS165" s="226"/>
      <c r="AT165" s="226"/>
    </row>
    <row r="166" spans="1:46" s="227" customFormat="1" ht="18.75" x14ac:dyDescent="0.3">
      <c r="A166" s="353" t="s">
        <v>170</v>
      </c>
      <c r="B166" s="245">
        <v>3460013</v>
      </c>
      <c r="C166" s="345"/>
      <c r="D166" s="183">
        <f>H166</f>
        <v>0</v>
      </c>
      <c r="E166" s="170">
        <f t="shared" si="30"/>
        <v>0</v>
      </c>
      <c r="F166" s="65" t="e">
        <f t="shared" si="27"/>
        <v>#DIV/0!</v>
      </c>
      <c r="G166" s="183">
        <v>0</v>
      </c>
      <c r="H166" s="183"/>
      <c r="I166" s="183" t="e">
        <f t="shared" si="26"/>
        <v>#DIV/0!</v>
      </c>
      <c r="J166" s="212"/>
      <c r="K166" s="212"/>
      <c r="L166" s="212"/>
      <c r="M166" s="212"/>
      <c r="N166" s="212"/>
      <c r="O166" s="212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25"/>
      <c r="AP166" s="225"/>
      <c r="AQ166" s="225"/>
      <c r="AR166" s="225"/>
      <c r="AS166" s="226"/>
      <c r="AT166" s="226"/>
    </row>
    <row r="167" spans="1:46" s="227" customFormat="1" ht="69" customHeight="1" x14ac:dyDescent="0.3">
      <c r="A167" s="335" t="s">
        <v>143</v>
      </c>
      <c r="B167" s="245">
        <v>3460024</v>
      </c>
      <c r="C167" s="345"/>
      <c r="D167" s="183">
        <f>H167</f>
        <v>0</v>
      </c>
      <c r="E167" s="170">
        <f t="shared" si="30"/>
        <v>0</v>
      </c>
      <c r="F167" s="65" t="e">
        <f t="shared" si="27"/>
        <v>#DIV/0!</v>
      </c>
      <c r="G167" s="183">
        <v>0</v>
      </c>
      <c r="H167" s="183"/>
      <c r="I167" s="183" t="e">
        <f t="shared" si="26"/>
        <v>#DIV/0!</v>
      </c>
      <c r="J167" s="212"/>
      <c r="K167" s="212"/>
      <c r="L167" s="212"/>
      <c r="M167" s="212"/>
      <c r="N167" s="212"/>
      <c r="O167" s="212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  <c r="AP167" s="225"/>
      <c r="AQ167" s="225"/>
      <c r="AR167" s="225"/>
      <c r="AS167" s="226"/>
      <c r="AT167" s="226"/>
    </row>
    <row r="168" spans="1:46" s="355" customFormat="1" ht="18.75" x14ac:dyDescent="0.25">
      <c r="A168" s="132" t="s">
        <v>66</v>
      </c>
      <c r="B168" s="327" t="s">
        <v>171</v>
      </c>
      <c r="C168" s="328">
        <f>C169+C173+C175</f>
        <v>872734</v>
      </c>
      <c r="D168" s="328">
        <f>D169+D173+D175</f>
        <v>69358.16</v>
      </c>
      <c r="E168" s="328">
        <f>E169+E173+E175</f>
        <v>803375.84</v>
      </c>
      <c r="F168" s="134">
        <f t="shared" si="27"/>
        <v>7.9472279067848861</v>
      </c>
      <c r="G168" s="328">
        <f>G169+G173+G175</f>
        <v>160956</v>
      </c>
      <c r="H168" s="328">
        <f>H169+H173+H175</f>
        <v>69358.16</v>
      </c>
      <c r="I168" s="328">
        <f t="shared" si="26"/>
        <v>43.091379010412787</v>
      </c>
      <c r="J168" s="323"/>
      <c r="K168" s="323"/>
      <c r="L168" s="323"/>
      <c r="M168" s="323"/>
      <c r="N168" s="323"/>
      <c r="O168" s="323"/>
      <c r="P168" s="323"/>
      <c r="Q168" s="323"/>
      <c r="R168" s="323"/>
      <c r="S168" s="323"/>
      <c r="T168" s="323"/>
      <c r="U168" s="323"/>
      <c r="V168" s="323"/>
      <c r="W168" s="323"/>
      <c r="X168" s="323"/>
      <c r="Y168" s="323"/>
      <c r="Z168" s="323"/>
      <c r="AA168" s="323"/>
      <c r="AB168" s="323"/>
      <c r="AC168" s="323"/>
      <c r="AD168" s="323"/>
      <c r="AE168" s="323"/>
      <c r="AF168" s="323"/>
      <c r="AG168" s="323"/>
      <c r="AH168" s="323"/>
      <c r="AI168" s="323"/>
      <c r="AJ168" s="323"/>
      <c r="AK168" s="323"/>
      <c r="AL168" s="323"/>
      <c r="AM168" s="323"/>
      <c r="AN168" s="323"/>
      <c r="AO168" s="323"/>
      <c r="AP168" s="323"/>
      <c r="AQ168" s="323"/>
      <c r="AR168" s="323"/>
      <c r="AS168" s="354"/>
      <c r="AT168" s="354"/>
    </row>
    <row r="169" spans="1:46" s="243" customFormat="1" ht="21" customHeight="1" x14ac:dyDescent="0.25">
      <c r="A169" s="221" t="s">
        <v>32</v>
      </c>
      <c r="B169" s="341">
        <v>225</v>
      </c>
      <c r="C169" s="202">
        <f>SUM(C170:C172)</f>
        <v>199534</v>
      </c>
      <c r="D169" s="202">
        <f>SUM(D170:D172)</f>
        <v>20738.16</v>
      </c>
      <c r="E169" s="202">
        <f>SUM(E170:E172)</f>
        <v>178795.84</v>
      </c>
      <c r="F169" s="86">
        <f t="shared" si="27"/>
        <v>10.393296380566721</v>
      </c>
      <c r="G169" s="202">
        <f>SUM(G170:G172)</f>
        <v>38856</v>
      </c>
      <c r="H169" s="202">
        <f>SUM(H170:H172)</f>
        <v>20738.16</v>
      </c>
      <c r="I169" s="202">
        <f t="shared" si="26"/>
        <v>53.37183446571958</v>
      </c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84"/>
      <c r="AS169" s="242"/>
      <c r="AT169" s="242"/>
    </row>
    <row r="170" spans="1:46" s="359" customFormat="1" ht="29.25" customHeight="1" x14ac:dyDescent="0.3">
      <c r="A170" s="356" t="s">
        <v>109</v>
      </c>
      <c r="B170" s="357">
        <v>2250106</v>
      </c>
      <c r="C170" s="358"/>
      <c r="D170" s="183">
        <f>H170</f>
        <v>0</v>
      </c>
      <c r="E170" s="170">
        <f t="shared" ref="E170:E174" si="31">C170-D170</f>
        <v>0</v>
      </c>
      <c r="F170" s="65" t="e">
        <f t="shared" si="27"/>
        <v>#DIV/0!</v>
      </c>
      <c r="G170" s="358">
        <v>0</v>
      </c>
      <c r="H170" s="358"/>
      <c r="I170" s="183" t="e">
        <f t="shared" si="26"/>
        <v>#DIV/0!</v>
      </c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184"/>
      <c r="AD170" s="184"/>
      <c r="AE170" s="184"/>
      <c r="AF170" s="184"/>
      <c r="AG170" s="184"/>
      <c r="AH170" s="184"/>
      <c r="AI170" s="184"/>
      <c r="AJ170" s="184"/>
      <c r="AK170" s="184"/>
      <c r="AL170" s="184"/>
      <c r="AM170" s="184"/>
      <c r="AN170" s="184"/>
      <c r="AO170" s="184"/>
      <c r="AP170" s="184"/>
      <c r="AQ170" s="184"/>
      <c r="AR170" s="184"/>
      <c r="AS170" s="184"/>
      <c r="AT170" s="184"/>
    </row>
    <row r="171" spans="1:46" s="227" customFormat="1" ht="18.75" x14ac:dyDescent="0.3">
      <c r="A171" s="244" t="s">
        <v>172</v>
      </c>
      <c r="B171" s="250">
        <v>2250125</v>
      </c>
      <c r="C171" s="326">
        <v>31534</v>
      </c>
      <c r="D171" s="183">
        <f>H171</f>
        <v>3938.16</v>
      </c>
      <c r="E171" s="170">
        <f t="shared" si="31"/>
        <v>27595.84</v>
      </c>
      <c r="F171" s="65">
        <f t="shared" si="27"/>
        <v>12.488615462675206</v>
      </c>
      <c r="G171" s="183">
        <v>5256</v>
      </c>
      <c r="H171" s="183">
        <v>3938.16</v>
      </c>
      <c r="I171" s="183">
        <f t="shared" si="26"/>
        <v>74.926940639269404</v>
      </c>
      <c r="J171" s="212"/>
      <c r="K171" s="212"/>
      <c r="L171" s="212"/>
      <c r="M171" s="212"/>
      <c r="N171" s="212"/>
      <c r="O171" s="212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  <c r="AO171" s="225"/>
      <c r="AP171" s="225"/>
      <c r="AQ171" s="225"/>
      <c r="AR171" s="225"/>
      <c r="AS171" s="226"/>
      <c r="AT171" s="226"/>
    </row>
    <row r="172" spans="1:46" s="227" customFormat="1" ht="18.75" x14ac:dyDescent="0.3">
      <c r="A172" s="244" t="s">
        <v>173</v>
      </c>
      <c r="B172" s="250">
        <v>2250126</v>
      </c>
      <c r="C172" s="326">
        <v>168000</v>
      </c>
      <c r="D172" s="183">
        <f>H172</f>
        <v>16800</v>
      </c>
      <c r="E172" s="170">
        <f t="shared" si="31"/>
        <v>151200</v>
      </c>
      <c r="F172" s="65">
        <f t="shared" si="27"/>
        <v>10</v>
      </c>
      <c r="G172" s="183">
        <v>33600</v>
      </c>
      <c r="H172" s="183">
        <v>16800</v>
      </c>
      <c r="I172" s="183">
        <f t="shared" si="26"/>
        <v>50</v>
      </c>
      <c r="J172" s="212"/>
      <c r="K172" s="212"/>
      <c r="L172" s="212"/>
      <c r="M172" s="212"/>
      <c r="N172" s="212"/>
      <c r="O172" s="212"/>
      <c r="P172" s="225"/>
      <c r="Q172" s="225"/>
      <c r="R172" s="225"/>
      <c r="S172" s="225"/>
      <c r="T172" s="225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  <c r="AP172" s="225"/>
      <c r="AQ172" s="225"/>
      <c r="AR172" s="225"/>
      <c r="AS172" s="226"/>
      <c r="AT172" s="226"/>
    </row>
    <row r="173" spans="1:46" s="361" customFormat="1" ht="21.75" customHeight="1" x14ac:dyDescent="0.3">
      <c r="A173" s="200" t="s">
        <v>34</v>
      </c>
      <c r="B173" s="201">
        <v>226</v>
      </c>
      <c r="C173" s="202">
        <f>SUM(C174:C174)</f>
        <v>673200</v>
      </c>
      <c r="D173" s="202">
        <f>SUM(D174:D174)</f>
        <v>48620</v>
      </c>
      <c r="E173" s="202">
        <f>SUM(E174:E174)</f>
        <v>624580</v>
      </c>
      <c r="F173" s="86">
        <f t="shared" si="27"/>
        <v>7.2222222222222214</v>
      </c>
      <c r="G173" s="202">
        <f>SUM(G174:G174)</f>
        <v>122100</v>
      </c>
      <c r="H173" s="202">
        <f>SUM(H174:H174)</f>
        <v>48620</v>
      </c>
      <c r="I173" s="202">
        <f t="shared" si="26"/>
        <v>39.81981981981982</v>
      </c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23"/>
      <c r="AD173" s="323"/>
      <c r="AE173" s="323"/>
      <c r="AF173" s="323"/>
      <c r="AG173" s="323"/>
      <c r="AH173" s="323"/>
      <c r="AI173" s="323"/>
      <c r="AJ173" s="323"/>
      <c r="AK173" s="323"/>
      <c r="AL173" s="323"/>
      <c r="AM173" s="323"/>
      <c r="AN173" s="323"/>
      <c r="AO173" s="323"/>
      <c r="AP173" s="323"/>
      <c r="AQ173" s="323"/>
      <c r="AR173" s="323"/>
      <c r="AS173" s="360"/>
      <c r="AT173" s="360"/>
    </row>
    <row r="174" spans="1:46" s="238" customFormat="1" ht="18.75" x14ac:dyDescent="0.3">
      <c r="A174" s="362" t="s">
        <v>174</v>
      </c>
      <c r="B174" s="250">
        <v>2260096</v>
      </c>
      <c r="C174" s="326">
        <v>673200</v>
      </c>
      <c r="D174" s="234">
        <f>H174</f>
        <v>48620</v>
      </c>
      <c r="E174" s="170">
        <f t="shared" si="31"/>
        <v>624580</v>
      </c>
      <c r="F174" s="65">
        <f t="shared" si="27"/>
        <v>7.2222222222222214</v>
      </c>
      <c r="G174" s="234">
        <v>122100</v>
      </c>
      <c r="H174" s="234">
        <v>48620</v>
      </c>
      <c r="I174" s="234">
        <f t="shared" si="26"/>
        <v>39.81981981981982</v>
      </c>
      <c r="J174" s="235"/>
      <c r="K174" s="235"/>
      <c r="L174" s="235"/>
      <c r="M174" s="235"/>
      <c r="N174" s="235"/>
      <c r="O174" s="235"/>
      <c r="P174" s="236"/>
      <c r="Q174" s="236"/>
      <c r="R174" s="236"/>
      <c r="S174" s="236"/>
      <c r="T174" s="236"/>
      <c r="U174" s="236"/>
      <c r="V174" s="236"/>
      <c r="W174" s="236"/>
      <c r="X174" s="236"/>
      <c r="Y174" s="236"/>
      <c r="Z174" s="236"/>
      <c r="AA174" s="236"/>
      <c r="AB174" s="236"/>
      <c r="AC174" s="236"/>
      <c r="AD174" s="236"/>
      <c r="AE174" s="236"/>
      <c r="AF174" s="236"/>
      <c r="AG174" s="236"/>
      <c r="AH174" s="236"/>
      <c r="AI174" s="236"/>
      <c r="AJ174" s="236"/>
      <c r="AK174" s="236"/>
      <c r="AL174" s="236"/>
      <c r="AM174" s="236"/>
      <c r="AN174" s="236"/>
      <c r="AO174" s="236"/>
      <c r="AP174" s="236"/>
      <c r="AQ174" s="236"/>
      <c r="AR174" s="236"/>
      <c r="AS174" s="237"/>
      <c r="AT174" s="237"/>
    </row>
    <row r="175" spans="1:46" s="243" customFormat="1" ht="21" customHeight="1" x14ac:dyDescent="0.25">
      <c r="A175" s="363" t="s">
        <v>43</v>
      </c>
      <c r="B175" s="364">
        <v>340</v>
      </c>
      <c r="C175" s="365">
        <f>C176</f>
        <v>0</v>
      </c>
      <c r="D175" s="365">
        <f>D176</f>
        <v>0</v>
      </c>
      <c r="E175" s="365">
        <f>E176</f>
        <v>0</v>
      </c>
      <c r="F175" s="110" t="e">
        <f t="shared" si="27"/>
        <v>#DIV/0!</v>
      </c>
      <c r="G175" s="365">
        <f>G176</f>
        <v>0</v>
      </c>
      <c r="H175" s="365">
        <f>H176</f>
        <v>0</v>
      </c>
      <c r="I175" s="365" t="e">
        <f t="shared" si="26"/>
        <v>#DIV/0!</v>
      </c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84"/>
      <c r="AS175" s="242"/>
      <c r="AT175" s="242"/>
    </row>
    <row r="176" spans="1:46" s="296" customFormat="1" ht="18.75" x14ac:dyDescent="0.25">
      <c r="A176" s="221" t="s">
        <v>146</v>
      </c>
      <c r="B176" s="341">
        <v>346</v>
      </c>
      <c r="C176" s="202">
        <f>SUM(C177:C177)</f>
        <v>0</v>
      </c>
      <c r="D176" s="202">
        <f>SUM(D177:D177)</f>
        <v>0</v>
      </c>
      <c r="E176" s="202">
        <f>SUM(E177:E177)</f>
        <v>0</v>
      </c>
      <c r="F176" s="86" t="e">
        <f t="shared" si="27"/>
        <v>#DIV/0!</v>
      </c>
      <c r="G176" s="202">
        <f>SUM(G177:G177)</f>
        <v>0</v>
      </c>
      <c r="H176" s="202">
        <f>SUM(H177:H177)</f>
        <v>0</v>
      </c>
      <c r="I176" s="202" t="e">
        <f t="shared" si="26"/>
        <v>#DIV/0!</v>
      </c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84"/>
      <c r="AS176" s="295"/>
      <c r="AT176" s="295"/>
    </row>
    <row r="177" spans="1:46" s="315" customFormat="1" ht="60" customHeight="1" x14ac:dyDescent="0.3">
      <c r="A177" s="335" t="s">
        <v>143</v>
      </c>
      <c r="B177" s="210">
        <v>3460024</v>
      </c>
      <c r="C177" s="345"/>
      <c r="D177" s="170">
        <f>H177</f>
        <v>0</v>
      </c>
      <c r="E177" s="170">
        <f t="shared" ref="E177" si="32">C177-D177</f>
        <v>0</v>
      </c>
      <c r="F177" s="65" t="e">
        <f t="shared" si="27"/>
        <v>#DIV/0!</v>
      </c>
      <c r="G177" s="170"/>
      <c r="H177" s="170"/>
      <c r="I177" s="170" t="e">
        <f t="shared" si="26"/>
        <v>#DIV/0!</v>
      </c>
      <c r="J177" s="312"/>
      <c r="K177" s="312"/>
      <c r="L177" s="312"/>
      <c r="M177" s="312"/>
      <c r="N177" s="312"/>
      <c r="O177" s="312"/>
      <c r="P177" s="313"/>
      <c r="Q177" s="313"/>
      <c r="R177" s="313"/>
      <c r="S177" s="313"/>
      <c r="T177" s="313"/>
      <c r="U177" s="313"/>
      <c r="V177" s="313"/>
      <c r="W177" s="313"/>
      <c r="X177" s="313"/>
      <c r="Y177" s="313"/>
      <c r="Z177" s="313"/>
      <c r="AA177" s="313"/>
      <c r="AB177" s="313"/>
      <c r="AC177" s="313"/>
      <c r="AD177" s="313"/>
      <c r="AE177" s="313"/>
      <c r="AF177" s="313"/>
      <c r="AG177" s="313"/>
      <c r="AH177" s="313"/>
      <c r="AI177" s="313"/>
      <c r="AJ177" s="313"/>
      <c r="AK177" s="313"/>
      <c r="AL177" s="313"/>
      <c r="AM177" s="313"/>
      <c r="AN177" s="313"/>
      <c r="AO177" s="313"/>
      <c r="AP177" s="313"/>
      <c r="AQ177" s="313"/>
      <c r="AR177" s="313"/>
      <c r="AS177" s="314"/>
      <c r="AT177" s="314"/>
    </row>
    <row r="178" spans="1:46" s="371" customFormat="1" ht="46.5" customHeight="1" x14ac:dyDescent="0.25">
      <c r="A178" s="366" t="s">
        <v>175</v>
      </c>
      <c r="B178" s="367" t="s">
        <v>176</v>
      </c>
      <c r="C178" s="368">
        <f>C76+C139+C151+C168</f>
        <v>6867224</v>
      </c>
      <c r="D178" s="368">
        <f>D76+D139+D151+D168</f>
        <v>436695.5</v>
      </c>
      <c r="E178" s="368">
        <f>E76+E139+E151+E168</f>
        <v>6430528.5</v>
      </c>
      <c r="F178" s="120">
        <f t="shared" si="27"/>
        <v>6.3591270650265663</v>
      </c>
      <c r="G178" s="368">
        <f>G76+G139+G151+G168</f>
        <v>1449249</v>
      </c>
      <c r="H178" s="368">
        <f>H76+H139+H151+H168</f>
        <v>436695.5</v>
      </c>
      <c r="I178" s="368">
        <f t="shared" si="26"/>
        <v>30.132537610859139</v>
      </c>
      <c r="J178" s="369"/>
      <c r="K178" s="369"/>
      <c r="L178" s="369"/>
      <c r="M178" s="369"/>
      <c r="N178" s="369"/>
      <c r="O178" s="369"/>
      <c r="P178" s="369"/>
      <c r="Q178" s="369"/>
      <c r="R178" s="369"/>
      <c r="S178" s="369"/>
      <c r="T178" s="369"/>
      <c r="U178" s="369"/>
      <c r="V178" s="369"/>
      <c r="W178" s="369"/>
      <c r="X178" s="369"/>
      <c r="Y178" s="369"/>
      <c r="Z178" s="369"/>
      <c r="AA178" s="369"/>
      <c r="AB178" s="369"/>
      <c r="AC178" s="369"/>
      <c r="AD178" s="369"/>
      <c r="AE178" s="369"/>
      <c r="AF178" s="369"/>
      <c r="AG178" s="369"/>
      <c r="AH178" s="369"/>
      <c r="AI178" s="369"/>
      <c r="AJ178" s="369"/>
      <c r="AK178" s="369"/>
      <c r="AL178" s="369"/>
      <c r="AM178" s="369"/>
      <c r="AN178" s="369"/>
      <c r="AO178" s="369"/>
      <c r="AP178" s="369"/>
      <c r="AQ178" s="369"/>
      <c r="AR178" s="369"/>
      <c r="AS178" s="370"/>
      <c r="AT178" s="370"/>
    </row>
    <row r="179" spans="1:46" s="376" customFormat="1" ht="102" customHeight="1" x14ac:dyDescent="0.25">
      <c r="A179" s="372" t="s">
        <v>177</v>
      </c>
      <c r="B179" s="373" t="s">
        <v>178</v>
      </c>
      <c r="C179" s="374">
        <f t="shared" ref="C179:H179" si="33">C180+C200+C207</f>
        <v>90500</v>
      </c>
      <c r="D179" s="374">
        <f t="shared" si="33"/>
        <v>0</v>
      </c>
      <c r="E179" s="374">
        <f t="shared" si="33"/>
        <v>90500</v>
      </c>
      <c r="F179" s="126">
        <f t="shared" si="27"/>
        <v>0</v>
      </c>
      <c r="G179" s="374">
        <f t="shared" si="33"/>
        <v>0</v>
      </c>
      <c r="H179" s="374">
        <f t="shared" si="33"/>
        <v>0</v>
      </c>
      <c r="I179" s="374" t="e">
        <f t="shared" si="26"/>
        <v>#DIV/0!</v>
      </c>
      <c r="J179" s="323"/>
      <c r="K179" s="323"/>
      <c r="L179" s="323"/>
      <c r="M179" s="323"/>
      <c r="N179" s="323"/>
      <c r="O179" s="323"/>
      <c r="P179" s="323"/>
      <c r="Q179" s="323"/>
      <c r="R179" s="323"/>
      <c r="S179" s="323"/>
      <c r="T179" s="323"/>
      <c r="U179" s="323"/>
      <c r="V179" s="323"/>
      <c r="W179" s="323"/>
      <c r="X179" s="323"/>
      <c r="Y179" s="323"/>
      <c r="Z179" s="323"/>
      <c r="AA179" s="323"/>
      <c r="AB179" s="323"/>
      <c r="AC179" s="323"/>
      <c r="AD179" s="323"/>
      <c r="AE179" s="323"/>
      <c r="AF179" s="323"/>
      <c r="AG179" s="323"/>
      <c r="AH179" s="323"/>
      <c r="AI179" s="323"/>
      <c r="AJ179" s="323"/>
      <c r="AK179" s="323"/>
      <c r="AL179" s="323"/>
      <c r="AM179" s="323"/>
      <c r="AN179" s="323"/>
      <c r="AO179" s="323"/>
      <c r="AP179" s="323"/>
      <c r="AQ179" s="323"/>
      <c r="AR179" s="323"/>
      <c r="AS179" s="375"/>
      <c r="AT179" s="375"/>
    </row>
    <row r="180" spans="1:46" s="355" customFormat="1" ht="18.75" x14ac:dyDescent="0.25">
      <c r="A180" s="159" t="s">
        <v>179</v>
      </c>
      <c r="B180" s="377" t="s">
        <v>86</v>
      </c>
      <c r="C180" s="378">
        <f>C181+C185+C190+C198</f>
        <v>90500</v>
      </c>
      <c r="D180" s="378">
        <f>D181+D185+D190+D198</f>
        <v>0</v>
      </c>
      <c r="E180" s="378">
        <f>E181+E185+E190+E198</f>
        <v>90500</v>
      </c>
      <c r="F180" s="134">
        <f t="shared" si="27"/>
        <v>0</v>
      </c>
      <c r="G180" s="378">
        <f>G181+G185+G190+G198</f>
        <v>0</v>
      </c>
      <c r="H180" s="378">
        <f>H181+H185+H190+H198</f>
        <v>0</v>
      </c>
      <c r="I180" s="378" t="e">
        <f t="shared" si="26"/>
        <v>#DIV/0!</v>
      </c>
      <c r="J180" s="323"/>
      <c r="K180" s="323"/>
      <c r="L180" s="323"/>
      <c r="M180" s="323"/>
      <c r="N180" s="323"/>
      <c r="O180" s="323"/>
      <c r="P180" s="323"/>
      <c r="Q180" s="323"/>
      <c r="R180" s="323"/>
      <c r="S180" s="323"/>
      <c r="T180" s="323"/>
      <c r="U180" s="323"/>
      <c r="V180" s="323"/>
      <c r="W180" s="323"/>
      <c r="X180" s="323"/>
      <c r="Y180" s="323"/>
      <c r="Z180" s="323"/>
      <c r="AA180" s="323"/>
      <c r="AB180" s="323"/>
      <c r="AC180" s="323"/>
      <c r="AD180" s="323"/>
      <c r="AE180" s="323"/>
      <c r="AF180" s="323"/>
      <c r="AG180" s="323"/>
      <c r="AH180" s="323"/>
      <c r="AI180" s="323"/>
      <c r="AJ180" s="323"/>
      <c r="AK180" s="323"/>
      <c r="AL180" s="323"/>
      <c r="AM180" s="323"/>
      <c r="AN180" s="323"/>
      <c r="AO180" s="323"/>
      <c r="AP180" s="323"/>
      <c r="AQ180" s="323"/>
      <c r="AR180" s="323"/>
      <c r="AS180" s="354"/>
      <c r="AT180" s="354"/>
    </row>
    <row r="181" spans="1:46" s="348" customFormat="1" ht="21" customHeight="1" x14ac:dyDescent="0.25">
      <c r="A181" s="221" t="s">
        <v>32</v>
      </c>
      <c r="B181" s="379" t="s">
        <v>180</v>
      </c>
      <c r="C181" s="294">
        <f>SUM(C182:C184)</f>
        <v>0</v>
      </c>
      <c r="D181" s="294">
        <f>SUM(D182:D184)</f>
        <v>0</v>
      </c>
      <c r="E181" s="294">
        <f>SUM(E182:E184)</f>
        <v>0</v>
      </c>
      <c r="F181" s="86" t="e">
        <f t="shared" si="27"/>
        <v>#DIV/0!</v>
      </c>
      <c r="G181" s="294">
        <f>SUM(G182:G184)</f>
        <v>0</v>
      </c>
      <c r="H181" s="294">
        <f>SUM(H182:H184)</f>
        <v>0</v>
      </c>
      <c r="I181" s="294" t="e">
        <f t="shared" si="26"/>
        <v>#DIV/0!</v>
      </c>
      <c r="J181" s="300"/>
      <c r="K181" s="300"/>
      <c r="L181" s="300"/>
      <c r="M181" s="300"/>
      <c r="N181" s="300"/>
      <c r="O181" s="300"/>
      <c r="P181" s="300"/>
      <c r="Q181" s="300"/>
      <c r="R181" s="300"/>
      <c r="S181" s="300"/>
      <c r="T181" s="300"/>
      <c r="U181" s="300"/>
      <c r="V181" s="300"/>
      <c r="W181" s="300"/>
      <c r="X181" s="300"/>
      <c r="Y181" s="300"/>
      <c r="Z181" s="300"/>
      <c r="AA181" s="300"/>
      <c r="AB181" s="300"/>
      <c r="AC181" s="300"/>
      <c r="AD181" s="300"/>
      <c r="AE181" s="300"/>
      <c r="AF181" s="300"/>
      <c r="AG181" s="300"/>
      <c r="AH181" s="300"/>
      <c r="AI181" s="300"/>
      <c r="AJ181" s="300"/>
      <c r="AK181" s="300"/>
      <c r="AL181" s="300"/>
      <c r="AM181" s="300"/>
      <c r="AN181" s="300"/>
      <c r="AO181" s="300"/>
      <c r="AP181" s="300"/>
      <c r="AQ181" s="300"/>
      <c r="AR181" s="300"/>
      <c r="AS181" s="347"/>
      <c r="AT181" s="347"/>
    </row>
    <row r="182" spans="1:46" s="227" customFormat="1" ht="18.75" x14ac:dyDescent="0.3">
      <c r="A182" s="380" t="s">
        <v>181</v>
      </c>
      <c r="B182" s="250">
        <v>2250132</v>
      </c>
      <c r="C182" s="334"/>
      <c r="D182" s="183">
        <f>H182</f>
        <v>0</v>
      </c>
      <c r="E182" s="170">
        <f t="shared" ref="E182:E199" si="34">C182-D182</f>
        <v>0</v>
      </c>
      <c r="F182" s="65" t="e">
        <f t="shared" si="27"/>
        <v>#DIV/0!</v>
      </c>
      <c r="G182" s="183"/>
      <c r="H182" s="183"/>
      <c r="I182" s="183" t="e">
        <f t="shared" si="26"/>
        <v>#DIV/0!</v>
      </c>
      <c r="J182" s="212"/>
      <c r="K182" s="212"/>
      <c r="L182" s="212"/>
      <c r="M182" s="212"/>
      <c r="N182" s="212"/>
      <c r="O182" s="212"/>
      <c r="P182" s="225"/>
      <c r="Q182" s="225"/>
      <c r="R182" s="225"/>
      <c r="S182" s="225"/>
      <c r="T182" s="225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  <c r="AE182" s="225"/>
      <c r="AF182" s="225"/>
      <c r="AG182" s="225"/>
      <c r="AH182" s="225"/>
      <c r="AI182" s="225"/>
      <c r="AJ182" s="225"/>
      <c r="AK182" s="225"/>
      <c r="AL182" s="225"/>
      <c r="AM182" s="225"/>
      <c r="AN182" s="225"/>
      <c r="AO182" s="225"/>
      <c r="AP182" s="225"/>
      <c r="AQ182" s="225"/>
      <c r="AR182" s="225"/>
      <c r="AS182" s="226"/>
      <c r="AT182" s="226"/>
    </row>
    <row r="183" spans="1:46" s="315" customFormat="1" ht="31.5" x14ac:dyDescent="0.3">
      <c r="A183" s="381" t="s">
        <v>182</v>
      </c>
      <c r="B183" s="210">
        <v>2250134</v>
      </c>
      <c r="C183" s="345"/>
      <c r="D183" s="170">
        <f>H183</f>
        <v>0</v>
      </c>
      <c r="E183" s="170">
        <f t="shared" si="34"/>
        <v>0</v>
      </c>
      <c r="F183" s="65" t="e">
        <f t="shared" si="27"/>
        <v>#DIV/0!</v>
      </c>
      <c r="G183" s="170"/>
      <c r="H183" s="170"/>
      <c r="I183" s="170" t="e">
        <f t="shared" si="26"/>
        <v>#DIV/0!</v>
      </c>
      <c r="J183" s="312"/>
      <c r="K183" s="312"/>
      <c r="L183" s="312"/>
      <c r="M183" s="312"/>
      <c r="N183" s="312"/>
      <c r="O183" s="312"/>
      <c r="P183" s="313"/>
      <c r="Q183" s="313"/>
      <c r="R183" s="313"/>
      <c r="S183" s="313"/>
      <c r="T183" s="313"/>
      <c r="U183" s="313"/>
      <c r="V183" s="313"/>
      <c r="W183" s="313"/>
      <c r="X183" s="313"/>
      <c r="Y183" s="313"/>
      <c r="Z183" s="313"/>
      <c r="AA183" s="313"/>
      <c r="AB183" s="313"/>
      <c r="AC183" s="313"/>
      <c r="AD183" s="313"/>
      <c r="AE183" s="313"/>
      <c r="AF183" s="313"/>
      <c r="AG183" s="313"/>
      <c r="AH183" s="313"/>
      <c r="AI183" s="313"/>
      <c r="AJ183" s="313"/>
      <c r="AK183" s="313"/>
      <c r="AL183" s="313"/>
      <c r="AM183" s="313"/>
      <c r="AN183" s="313"/>
      <c r="AO183" s="313"/>
      <c r="AP183" s="313"/>
      <c r="AQ183" s="313"/>
      <c r="AR183" s="313"/>
      <c r="AS183" s="314"/>
      <c r="AT183" s="314"/>
    </row>
    <row r="184" spans="1:46" s="238" customFormat="1" ht="18.75" x14ac:dyDescent="0.3">
      <c r="A184" s="333" t="s">
        <v>183</v>
      </c>
      <c r="B184" s="250">
        <v>2250135</v>
      </c>
      <c r="C184" s="332"/>
      <c r="D184" s="234">
        <f>H184</f>
        <v>0</v>
      </c>
      <c r="E184" s="170">
        <f t="shared" si="34"/>
        <v>0</v>
      </c>
      <c r="F184" s="65" t="e">
        <f t="shared" si="27"/>
        <v>#DIV/0!</v>
      </c>
      <c r="G184" s="234"/>
      <c r="H184" s="234"/>
      <c r="I184" s="234" t="e">
        <f t="shared" si="26"/>
        <v>#DIV/0!</v>
      </c>
      <c r="J184" s="235"/>
      <c r="K184" s="235"/>
      <c r="L184" s="235"/>
      <c r="M184" s="235"/>
      <c r="N184" s="235"/>
      <c r="O184" s="235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236"/>
      <c r="AL184" s="236"/>
      <c r="AM184" s="236"/>
      <c r="AN184" s="236"/>
      <c r="AO184" s="236"/>
      <c r="AP184" s="236"/>
      <c r="AQ184" s="236"/>
      <c r="AR184" s="236"/>
      <c r="AS184" s="237"/>
      <c r="AT184" s="237"/>
    </row>
    <row r="185" spans="1:46" s="348" customFormat="1" ht="24" customHeight="1" x14ac:dyDescent="0.25">
      <c r="A185" s="200" t="s">
        <v>34</v>
      </c>
      <c r="B185" s="379" t="s">
        <v>184</v>
      </c>
      <c r="C185" s="294">
        <f t="shared" ref="C185:H185" si="35">SUM(C186:C189)</f>
        <v>6000</v>
      </c>
      <c r="D185" s="294">
        <f t="shared" si="35"/>
        <v>0</v>
      </c>
      <c r="E185" s="294">
        <f t="shared" si="35"/>
        <v>6000</v>
      </c>
      <c r="F185" s="86">
        <f t="shared" si="27"/>
        <v>0</v>
      </c>
      <c r="G185" s="294">
        <f t="shared" si="35"/>
        <v>0</v>
      </c>
      <c r="H185" s="294">
        <f t="shared" si="35"/>
        <v>0</v>
      </c>
      <c r="I185" s="294" t="e">
        <f t="shared" si="26"/>
        <v>#DIV/0!</v>
      </c>
      <c r="J185" s="300"/>
      <c r="K185" s="300"/>
      <c r="L185" s="300"/>
      <c r="M185" s="300"/>
      <c r="N185" s="300"/>
      <c r="O185" s="300"/>
      <c r="P185" s="300"/>
      <c r="Q185" s="300"/>
      <c r="R185" s="300"/>
      <c r="S185" s="300"/>
      <c r="T185" s="300"/>
      <c r="U185" s="300"/>
      <c r="V185" s="300"/>
      <c r="W185" s="300"/>
      <c r="X185" s="300"/>
      <c r="Y185" s="300"/>
      <c r="Z185" s="300"/>
      <c r="AA185" s="300"/>
      <c r="AB185" s="300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47"/>
      <c r="AT185" s="347"/>
    </row>
    <row r="186" spans="1:46" s="383" customFormat="1" ht="18.75" x14ac:dyDescent="0.3">
      <c r="A186" s="333" t="s">
        <v>185</v>
      </c>
      <c r="B186" s="267">
        <v>2260048</v>
      </c>
      <c r="C186" s="332"/>
      <c r="D186" s="183">
        <f>H186</f>
        <v>0</v>
      </c>
      <c r="E186" s="170">
        <f t="shared" si="34"/>
        <v>0</v>
      </c>
      <c r="F186" s="65" t="e">
        <f t="shared" si="27"/>
        <v>#DIV/0!</v>
      </c>
      <c r="G186" s="234"/>
      <c r="H186" s="234"/>
      <c r="I186" s="234" t="e">
        <f t="shared" si="26"/>
        <v>#DIV/0!</v>
      </c>
      <c r="J186" s="300"/>
      <c r="K186" s="300"/>
      <c r="L186" s="300"/>
      <c r="M186" s="300"/>
      <c r="N186" s="300"/>
      <c r="O186" s="300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301"/>
      <c r="AF186" s="301"/>
      <c r="AG186" s="301"/>
      <c r="AH186" s="301"/>
      <c r="AI186" s="301"/>
      <c r="AJ186" s="301"/>
      <c r="AK186" s="301"/>
      <c r="AL186" s="301"/>
      <c r="AM186" s="301"/>
      <c r="AN186" s="301"/>
      <c r="AO186" s="301"/>
      <c r="AP186" s="301"/>
      <c r="AQ186" s="301"/>
      <c r="AR186" s="301"/>
      <c r="AS186" s="382"/>
      <c r="AT186" s="382"/>
    </row>
    <row r="187" spans="1:46" s="383" customFormat="1" ht="18.75" x14ac:dyDescent="0.3">
      <c r="A187" s="331" t="s">
        <v>125</v>
      </c>
      <c r="B187" s="267">
        <v>2260034</v>
      </c>
      <c r="C187" s="332"/>
      <c r="D187" s="183"/>
      <c r="E187" s="170">
        <f t="shared" si="34"/>
        <v>0</v>
      </c>
      <c r="F187" s="65"/>
      <c r="G187" s="234"/>
      <c r="H187" s="234"/>
      <c r="I187" s="234"/>
      <c r="J187" s="300"/>
      <c r="K187" s="300"/>
      <c r="L187" s="300"/>
      <c r="M187" s="300"/>
      <c r="N187" s="300"/>
      <c r="O187" s="300"/>
      <c r="P187" s="301"/>
      <c r="Q187" s="301"/>
      <c r="R187" s="301"/>
      <c r="S187" s="301"/>
      <c r="T187" s="301"/>
      <c r="U187" s="301"/>
      <c r="V187" s="301"/>
      <c r="W187" s="301"/>
      <c r="X187" s="301"/>
      <c r="Y187" s="301"/>
      <c r="Z187" s="301"/>
      <c r="AA187" s="301"/>
      <c r="AB187" s="301"/>
      <c r="AC187" s="301"/>
      <c r="AD187" s="301"/>
      <c r="AE187" s="301"/>
      <c r="AF187" s="301"/>
      <c r="AG187" s="301"/>
      <c r="AH187" s="301"/>
      <c r="AI187" s="301"/>
      <c r="AJ187" s="301"/>
      <c r="AK187" s="301"/>
      <c r="AL187" s="301"/>
      <c r="AM187" s="301"/>
      <c r="AN187" s="301"/>
      <c r="AO187" s="301"/>
      <c r="AP187" s="301"/>
      <c r="AQ187" s="301"/>
      <c r="AR187" s="301"/>
      <c r="AS187" s="382"/>
      <c r="AT187" s="382"/>
    </row>
    <row r="188" spans="1:46" s="227" customFormat="1" ht="31.5" x14ac:dyDescent="0.3">
      <c r="A188" s="351" t="s">
        <v>186</v>
      </c>
      <c r="B188" s="245">
        <v>2260336</v>
      </c>
      <c r="C188" s="326">
        <v>6000</v>
      </c>
      <c r="D188" s="183">
        <f>H188</f>
        <v>0</v>
      </c>
      <c r="E188" s="170">
        <f t="shared" si="34"/>
        <v>6000</v>
      </c>
      <c r="F188" s="65">
        <f t="shared" si="27"/>
        <v>0</v>
      </c>
      <c r="G188" s="183"/>
      <c r="H188" s="183"/>
      <c r="I188" s="183" t="e">
        <f t="shared" si="26"/>
        <v>#DIV/0!</v>
      </c>
      <c r="J188" s="212"/>
      <c r="K188" s="212"/>
      <c r="L188" s="212"/>
      <c r="M188" s="212"/>
      <c r="N188" s="212"/>
      <c r="O188" s="212"/>
      <c r="P188" s="225"/>
      <c r="Q188" s="225"/>
      <c r="R188" s="225"/>
      <c r="S188" s="225"/>
      <c r="T188" s="225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  <c r="AE188" s="225"/>
      <c r="AF188" s="225"/>
      <c r="AG188" s="225"/>
      <c r="AH188" s="225"/>
      <c r="AI188" s="225"/>
      <c r="AJ188" s="225"/>
      <c r="AK188" s="225"/>
      <c r="AL188" s="225"/>
      <c r="AM188" s="225"/>
      <c r="AN188" s="225"/>
      <c r="AO188" s="225"/>
      <c r="AP188" s="225"/>
      <c r="AQ188" s="225"/>
      <c r="AR188" s="225"/>
      <c r="AS188" s="226"/>
      <c r="AT188" s="226"/>
    </row>
    <row r="189" spans="1:46" s="238" customFormat="1" ht="22.5" customHeight="1" x14ac:dyDescent="0.3">
      <c r="A189" s="331" t="s">
        <v>187</v>
      </c>
      <c r="B189" s="267">
        <v>2260382</v>
      </c>
      <c r="C189" s="345"/>
      <c r="D189" s="234">
        <f>H189</f>
        <v>0</v>
      </c>
      <c r="E189" s="170">
        <f t="shared" si="34"/>
        <v>0</v>
      </c>
      <c r="F189" s="65" t="e">
        <f t="shared" si="27"/>
        <v>#DIV/0!</v>
      </c>
      <c r="G189" s="234"/>
      <c r="H189" s="234"/>
      <c r="I189" s="234" t="e">
        <f t="shared" si="26"/>
        <v>#DIV/0!</v>
      </c>
      <c r="J189" s="235"/>
      <c r="K189" s="235"/>
      <c r="L189" s="235"/>
      <c r="M189" s="235"/>
      <c r="N189" s="235"/>
      <c r="O189" s="235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236"/>
      <c r="AL189" s="236"/>
      <c r="AM189" s="236"/>
      <c r="AN189" s="236"/>
      <c r="AO189" s="236"/>
      <c r="AP189" s="236"/>
      <c r="AQ189" s="236"/>
      <c r="AR189" s="236"/>
      <c r="AS189" s="237"/>
      <c r="AT189" s="237"/>
    </row>
    <row r="190" spans="1:46" s="243" customFormat="1" ht="21.75" customHeight="1" x14ac:dyDescent="0.25">
      <c r="A190" s="221" t="s">
        <v>38</v>
      </c>
      <c r="B190" s="384" t="s">
        <v>188</v>
      </c>
      <c r="C190" s="294">
        <f t="shared" ref="C190:H190" si="36">SUM(C192:C197)</f>
        <v>0</v>
      </c>
      <c r="D190" s="294">
        <f t="shared" si="36"/>
        <v>0</v>
      </c>
      <c r="E190" s="294">
        <f>SUM(E192:E197)</f>
        <v>0</v>
      </c>
      <c r="F190" s="86" t="e">
        <f t="shared" si="27"/>
        <v>#DIV/0!</v>
      </c>
      <c r="G190" s="294">
        <f t="shared" si="36"/>
        <v>0</v>
      </c>
      <c r="H190" s="294">
        <f t="shared" si="36"/>
        <v>0</v>
      </c>
      <c r="I190" s="294" t="e">
        <f t="shared" si="26"/>
        <v>#DIV/0!</v>
      </c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  <c r="AD190" s="184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84"/>
      <c r="AS190" s="242"/>
      <c r="AT190" s="242"/>
    </row>
    <row r="191" spans="1:46" s="359" customFormat="1" ht="21.75" customHeight="1" x14ac:dyDescent="0.3">
      <c r="A191" s="353" t="s">
        <v>189</v>
      </c>
      <c r="B191" s="385">
        <v>3100004</v>
      </c>
      <c r="C191" s="386"/>
      <c r="D191" s="183">
        <f t="shared" ref="D191:D196" si="37">H191</f>
        <v>0</v>
      </c>
      <c r="E191" s="170">
        <f t="shared" si="34"/>
        <v>0</v>
      </c>
      <c r="F191" s="65"/>
      <c r="G191" s="386"/>
      <c r="H191" s="386"/>
      <c r="I191" s="386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184"/>
      <c r="AB191" s="184"/>
      <c r="AC191" s="184"/>
      <c r="AD191" s="184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84"/>
      <c r="AS191" s="184"/>
      <c r="AT191" s="184"/>
    </row>
    <row r="192" spans="1:46" s="227" customFormat="1" ht="31.5" x14ac:dyDescent="0.3">
      <c r="A192" s="353" t="s">
        <v>190</v>
      </c>
      <c r="B192" s="385">
        <v>3100014</v>
      </c>
      <c r="C192" s="332"/>
      <c r="D192" s="183">
        <f t="shared" si="37"/>
        <v>0</v>
      </c>
      <c r="E192" s="170">
        <f t="shared" si="34"/>
        <v>0</v>
      </c>
      <c r="F192" s="65" t="e">
        <f t="shared" si="27"/>
        <v>#DIV/0!</v>
      </c>
      <c r="G192" s="183"/>
      <c r="H192" s="183"/>
      <c r="I192" s="183" t="e">
        <f t="shared" si="26"/>
        <v>#DIV/0!</v>
      </c>
      <c r="J192" s="212"/>
      <c r="K192" s="212"/>
      <c r="L192" s="212"/>
      <c r="M192" s="212"/>
      <c r="N192" s="212"/>
      <c r="O192" s="212"/>
      <c r="P192" s="225"/>
      <c r="Q192" s="225"/>
      <c r="R192" s="225"/>
      <c r="S192" s="225"/>
      <c r="T192" s="225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  <c r="AE192" s="225"/>
      <c r="AF192" s="225"/>
      <c r="AG192" s="225"/>
      <c r="AH192" s="225"/>
      <c r="AI192" s="225"/>
      <c r="AJ192" s="225"/>
      <c r="AK192" s="225"/>
      <c r="AL192" s="225"/>
      <c r="AM192" s="225"/>
      <c r="AN192" s="225"/>
      <c r="AO192" s="225"/>
      <c r="AP192" s="225"/>
      <c r="AQ192" s="225"/>
      <c r="AR192" s="225"/>
      <c r="AS192" s="226"/>
      <c r="AT192" s="226"/>
    </row>
    <row r="193" spans="1:46" s="227" customFormat="1" ht="18.75" x14ac:dyDescent="0.3">
      <c r="A193" s="353" t="s">
        <v>191</v>
      </c>
      <c r="B193" s="267">
        <v>3100016</v>
      </c>
      <c r="C193" s="332"/>
      <c r="D193" s="183">
        <f t="shared" si="37"/>
        <v>0</v>
      </c>
      <c r="E193" s="170">
        <f t="shared" si="34"/>
        <v>0</v>
      </c>
      <c r="F193" s="65" t="e">
        <f t="shared" si="27"/>
        <v>#DIV/0!</v>
      </c>
      <c r="G193" s="183"/>
      <c r="H193" s="183"/>
      <c r="I193" s="183" t="e">
        <f t="shared" si="26"/>
        <v>#DIV/0!</v>
      </c>
      <c r="J193" s="212"/>
      <c r="K193" s="212"/>
      <c r="L193" s="212"/>
      <c r="M193" s="212"/>
      <c r="N193" s="212"/>
      <c r="O193" s="212"/>
      <c r="P193" s="225"/>
      <c r="Q193" s="225"/>
      <c r="R193" s="225"/>
      <c r="S193" s="225"/>
      <c r="T193" s="225"/>
      <c r="U193" s="225"/>
      <c r="V193" s="225"/>
      <c r="W193" s="225"/>
      <c r="X193" s="225"/>
      <c r="Y193" s="225"/>
      <c r="Z193" s="225"/>
      <c r="AA193" s="225"/>
      <c r="AB193" s="225"/>
      <c r="AC193" s="225"/>
      <c r="AD193" s="225"/>
      <c r="AE193" s="225"/>
      <c r="AF193" s="225"/>
      <c r="AG193" s="225"/>
      <c r="AH193" s="225"/>
      <c r="AI193" s="225"/>
      <c r="AJ193" s="225"/>
      <c r="AK193" s="225"/>
      <c r="AL193" s="225"/>
      <c r="AM193" s="225"/>
      <c r="AN193" s="225"/>
      <c r="AO193" s="225"/>
      <c r="AP193" s="225"/>
      <c r="AQ193" s="225"/>
      <c r="AR193" s="225"/>
      <c r="AS193" s="226"/>
      <c r="AT193" s="226"/>
    </row>
    <row r="194" spans="1:46" s="227" customFormat="1" ht="18.75" x14ac:dyDescent="0.3">
      <c r="A194" s="353" t="s">
        <v>192</v>
      </c>
      <c r="B194" s="267">
        <v>3100020</v>
      </c>
      <c r="C194" s="332"/>
      <c r="D194" s="183">
        <f t="shared" si="37"/>
        <v>0</v>
      </c>
      <c r="E194" s="170">
        <f t="shared" si="34"/>
        <v>0</v>
      </c>
      <c r="F194" s="65"/>
      <c r="G194" s="183"/>
      <c r="H194" s="183"/>
      <c r="I194" s="183"/>
      <c r="J194" s="212"/>
      <c r="K194" s="212"/>
      <c r="L194" s="212"/>
      <c r="M194" s="212"/>
      <c r="N194" s="212"/>
      <c r="O194" s="212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  <c r="AE194" s="225"/>
      <c r="AF194" s="225"/>
      <c r="AG194" s="225"/>
      <c r="AH194" s="225"/>
      <c r="AI194" s="225"/>
      <c r="AJ194" s="225"/>
      <c r="AK194" s="225"/>
      <c r="AL194" s="225"/>
      <c r="AM194" s="225"/>
      <c r="AN194" s="225"/>
      <c r="AO194" s="225"/>
      <c r="AP194" s="225"/>
      <c r="AQ194" s="225"/>
      <c r="AR194" s="225"/>
      <c r="AS194" s="226"/>
      <c r="AT194" s="226"/>
    </row>
    <row r="195" spans="1:46" s="227" customFormat="1" ht="18.75" x14ac:dyDescent="0.3">
      <c r="A195" s="353" t="s">
        <v>193</v>
      </c>
      <c r="B195" s="385">
        <v>3100026</v>
      </c>
      <c r="C195" s="332"/>
      <c r="D195" s="183">
        <f t="shared" si="37"/>
        <v>0</v>
      </c>
      <c r="E195" s="170">
        <f t="shared" si="34"/>
        <v>0</v>
      </c>
      <c r="F195" s="65" t="e">
        <f>D195/C195*100</f>
        <v>#DIV/0!</v>
      </c>
      <c r="G195" s="183"/>
      <c r="H195" s="183"/>
      <c r="I195" s="183" t="e">
        <f t="shared" si="26"/>
        <v>#DIV/0!</v>
      </c>
      <c r="J195" s="212"/>
      <c r="K195" s="212"/>
      <c r="L195" s="212"/>
      <c r="M195" s="212"/>
      <c r="N195" s="212"/>
      <c r="O195" s="212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  <c r="AE195" s="225"/>
      <c r="AF195" s="225"/>
      <c r="AG195" s="225"/>
      <c r="AH195" s="225"/>
      <c r="AI195" s="225"/>
      <c r="AJ195" s="225"/>
      <c r="AK195" s="225"/>
      <c r="AL195" s="225"/>
      <c r="AM195" s="225"/>
      <c r="AN195" s="225"/>
      <c r="AO195" s="225"/>
      <c r="AP195" s="225"/>
      <c r="AQ195" s="225"/>
      <c r="AR195" s="225"/>
      <c r="AS195" s="226"/>
      <c r="AT195" s="226"/>
    </row>
    <row r="196" spans="1:46" s="315" customFormat="1" ht="18.75" x14ac:dyDescent="0.3">
      <c r="A196" s="353" t="s">
        <v>194</v>
      </c>
      <c r="B196" s="267">
        <v>3100039</v>
      </c>
      <c r="C196" s="332"/>
      <c r="D196" s="183">
        <f t="shared" si="37"/>
        <v>0</v>
      </c>
      <c r="E196" s="170">
        <f t="shared" si="34"/>
        <v>0</v>
      </c>
      <c r="F196" s="65" t="e">
        <f>D196/C196*100</f>
        <v>#DIV/0!</v>
      </c>
      <c r="G196" s="170"/>
      <c r="H196" s="170"/>
      <c r="I196" s="183" t="e">
        <f t="shared" si="26"/>
        <v>#DIV/0!</v>
      </c>
      <c r="J196" s="312"/>
      <c r="K196" s="312"/>
      <c r="L196" s="312"/>
      <c r="M196" s="312"/>
      <c r="N196" s="312"/>
      <c r="O196" s="312"/>
      <c r="P196" s="313"/>
      <c r="Q196" s="313"/>
      <c r="R196" s="313"/>
      <c r="S196" s="313"/>
      <c r="T196" s="313"/>
      <c r="U196" s="313"/>
      <c r="V196" s="313"/>
      <c r="W196" s="313"/>
      <c r="X196" s="313"/>
      <c r="Y196" s="313"/>
      <c r="Z196" s="313"/>
      <c r="AA196" s="313"/>
      <c r="AB196" s="313"/>
      <c r="AC196" s="313"/>
      <c r="AD196" s="313"/>
      <c r="AE196" s="313"/>
      <c r="AF196" s="313"/>
      <c r="AG196" s="313"/>
      <c r="AH196" s="313"/>
      <c r="AI196" s="313"/>
      <c r="AJ196" s="313"/>
      <c r="AK196" s="313"/>
      <c r="AL196" s="313"/>
      <c r="AM196" s="313"/>
      <c r="AN196" s="313"/>
      <c r="AO196" s="313"/>
      <c r="AP196" s="313"/>
      <c r="AQ196" s="313"/>
      <c r="AR196" s="313"/>
      <c r="AS196" s="314"/>
      <c r="AT196" s="314"/>
    </row>
    <row r="197" spans="1:46" s="387" customFormat="1" ht="18.75" x14ac:dyDescent="0.3">
      <c r="A197" s="246" t="s">
        <v>195</v>
      </c>
      <c r="B197" s="290">
        <v>3100121</v>
      </c>
      <c r="C197" s="334"/>
      <c r="D197" s="183">
        <f>H197</f>
        <v>0</v>
      </c>
      <c r="E197" s="170">
        <f t="shared" si="34"/>
        <v>0</v>
      </c>
      <c r="F197" s="65" t="e">
        <f t="shared" si="27"/>
        <v>#DIV/0!</v>
      </c>
      <c r="G197" s="183"/>
      <c r="H197" s="183"/>
      <c r="I197" s="183" t="e">
        <f t="shared" si="26"/>
        <v>#DIV/0!</v>
      </c>
      <c r="J197" s="212"/>
      <c r="K197" s="212"/>
      <c r="L197" s="212"/>
      <c r="M197" s="212"/>
      <c r="N197" s="212"/>
      <c r="O197" s="212"/>
      <c r="P197" s="225"/>
      <c r="Q197" s="225"/>
      <c r="R197" s="225"/>
      <c r="S197" s="225"/>
      <c r="T197" s="225"/>
      <c r="U197" s="225"/>
      <c r="V197" s="225"/>
      <c r="W197" s="225"/>
      <c r="X197" s="225"/>
      <c r="Y197" s="225"/>
      <c r="Z197" s="225"/>
      <c r="AA197" s="225"/>
      <c r="AB197" s="225"/>
      <c r="AC197" s="225"/>
      <c r="AD197" s="225"/>
      <c r="AE197" s="225"/>
      <c r="AF197" s="225"/>
      <c r="AG197" s="225"/>
      <c r="AH197" s="225"/>
      <c r="AI197" s="225"/>
      <c r="AJ197" s="225"/>
      <c r="AK197" s="225"/>
      <c r="AL197" s="225"/>
      <c r="AM197" s="225"/>
      <c r="AN197" s="225"/>
      <c r="AO197" s="225"/>
      <c r="AP197" s="225"/>
      <c r="AQ197" s="225"/>
      <c r="AR197" s="225"/>
      <c r="AS197" s="225"/>
      <c r="AT197" s="225"/>
    </row>
    <row r="198" spans="1:46" s="387" customFormat="1" ht="18.75" x14ac:dyDescent="0.3">
      <c r="A198" s="221" t="s">
        <v>43</v>
      </c>
      <c r="B198" s="321">
        <v>340</v>
      </c>
      <c r="C198" s="322">
        <f>SUM(C199)</f>
        <v>84500</v>
      </c>
      <c r="D198" s="322">
        <f>SUM(D199)</f>
        <v>0</v>
      </c>
      <c r="E198" s="322">
        <f>SUM(E199)</f>
        <v>84500</v>
      </c>
      <c r="F198" s="86"/>
      <c r="G198" s="388"/>
      <c r="H198" s="388"/>
      <c r="I198" s="388"/>
      <c r="J198" s="212"/>
      <c r="K198" s="212"/>
      <c r="L198" s="212"/>
      <c r="M198" s="212"/>
      <c r="N198" s="212"/>
      <c r="O198" s="212"/>
      <c r="P198" s="225"/>
      <c r="Q198" s="225"/>
      <c r="R198" s="225"/>
      <c r="S198" s="225"/>
      <c r="T198" s="225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  <c r="AE198" s="225"/>
      <c r="AF198" s="225"/>
      <c r="AG198" s="225"/>
      <c r="AH198" s="225"/>
      <c r="AI198" s="225"/>
      <c r="AJ198" s="225"/>
      <c r="AK198" s="225"/>
      <c r="AL198" s="225"/>
      <c r="AM198" s="225"/>
      <c r="AN198" s="225"/>
      <c r="AO198" s="225"/>
      <c r="AP198" s="225"/>
      <c r="AQ198" s="225"/>
      <c r="AR198" s="225"/>
      <c r="AS198" s="225"/>
      <c r="AT198" s="225"/>
    </row>
    <row r="199" spans="1:46" s="387" customFormat="1" ht="18.75" x14ac:dyDescent="0.3">
      <c r="A199" s="389" t="s">
        <v>196</v>
      </c>
      <c r="B199" s="290">
        <v>3450000</v>
      </c>
      <c r="C199" s="334">
        <v>84500</v>
      </c>
      <c r="D199" s="183">
        <f>H199</f>
        <v>0</v>
      </c>
      <c r="E199" s="170">
        <f t="shared" si="34"/>
        <v>84500</v>
      </c>
      <c r="F199" s="65">
        <f t="shared" si="27"/>
        <v>0</v>
      </c>
      <c r="G199" s="183"/>
      <c r="H199" s="183"/>
      <c r="I199" s="183" t="e">
        <f t="shared" si="26"/>
        <v>#DIV/0!</v>
      </c>
      <c r="J199" s="212"/>
      <c r="K199" s="212"/>
      <c r="L199" s="212"/>
      <c r="M199" s="212"/>
      <c r="N199" s="212"/>
      <c r="O199" s="212"/>
      <c r="P199" s="225"/>
      <c r="Q199" s="225"/>
      <c r="R199" s="225"/>
      <c r="S199" s="225"/>
      <c r="T199" s="225"/>
      <c r="U199" s="225"/>
      <c r="V199" s="225"/>
      <c r="W199" s="225"/>
      <c r="X199" s="225"/>
      <c r="Y199" s="225"/>
      <c r="Z199" s="225"/>
      <c r="AA199" s="225"/>
      <c r="AB199" s="225"/>
      <c r="AC199" s="225"/>
      <c r="AD199" s="225"/>
      <c r="AE199" s="225"/>
      <c r="AF199" s="225"/>
      <c r="AG199" s="225"/>
      <c r="AH199" s="225"/>
      <c r="AI199" s="225"/>
      <c r="AJ199" s="225"/>
      <c r="AK199" s="225"/>
      <c r="AL199" s="225"/>
      <c r="AM199" s="225"/>
      <c r="AN199" s="225"/>
      <c r="AO199" s="225"/>
      <c r="AP199" s="225"/>
      <c r="AQ199" s="225"/>
      <c r="AR199" s="225"/>
      <c r="AS199" s="225"/>
      <c r="AT199" s="225"/>
    </row>
    <row r="200" spans="1:46" s="355" customFormat="1" ht="18.75" x14ac:dyDescent="0.25">
      <c r="A200" s="139" t="s">
        <v>197</v>
      </c>
      <c r="B200" s="377" t="s">
        <v>160</v>
      </c>
      <c r="C200" s="378">
        <f>C201+C203+C205</f>
        <v>0</v>
      </c>
      <c r="D200" s="378">
        <f>D201+D203+D205</f>
        <v>0</v>
      </c>
      <c r="E200" s="378">
        <f>E201+E203+E205</f>
        <v>0</v>
      </c>
      <c r="F200" s="134" t="e">
        <f t="shared" si="27"/>
        <v>#DIV/0!</v>
      </c>
      <c r="G200" s="378">
        <f>G201+G203+G205</f>
        <v>0</v>
      </c>
      <c r="H200" s="378">
        <f>H201+H203+H205</f>
        <v>0</v>
      </c>
      <c r="I200" s="378" t="e">
        <f t="shared" si="26"/>
        <v>#DIV/0!</v>
      </c>
      <c r="J200" s="323"/>
      <c r="K200" s="323"/>
      <c r="L200" s="323"/>
      <c r="M200" s="323"/>
      <c r="N200" s="323"/>
      <c r="O200" s="323"/>
      <c r="P200" s="323"/>
      <c r="Q200" s="323"/>
      <c r="R200" s="323"/>
      <c r="S200" s="323"/>
      <c r="T200" s="323"/>
      <c r="U200" s="323"/>
      <c r="V200" s="323"/>
      <c r="W200" s="323"/>
      <c r="X200" s="323"/>
      <c r="Y200" s="323"/>
      <c r="Z200" s="323"/>
      <c r="AA200" s="323"/>
      <c r="AB200" s="323"/>
      <c r="AC200" s="323"/>
      <c r="AD200" s="323"/>
      <c r="AE200" s="323"/>
      <c r="AF200" s="323"/>
      <c r="AG200" s="323"/>
      <c r="AH200" s="323"/>
      <c r="AI200" s="323"/>
      <c r="AJ200" s="323"/>
      <c r="AK200" s="323"/>
      <c r="AL200" s="323"/>
      <c r="AM200" s="323"/>
      <c r="AN200" s="323"/>
      <c r="AO200" s="323"/>
      <c r="AP200" s="323"/>
      <c r="AQ200" s="323"/>
      <c r="AR200" s="323"/>
      <c r="AS200" s="354"/>
      <c r="AT200" s="354"/>
    </row>
    <row r="201" spans="1:46" s="361" customFormat="1" ht="21" customHeight="1" x14ac:dyDescent="0.25">
      <c r="A201" s="221" t="s">
        <v>32</v>
      </c>
      <c r="B201" s="390" t="s">
        <v>180</v>
      </c>
      <c r="C201" s="391">
        <f>C202</f>
        <v>0</v>
      </c>
      <c r="D201" s="391">
        <f>D202</f>
        <v>0</v>
      </c>
      <c r="E201" s="391">
        <f>E202</f>
        <v>0</v>
      </c>
      <c r="F201" s="86" t="e">
        <f t="shared" si="27"/>
        <v>#DIV/0!</v>
      </c>
      <c r="G201" s="391">
        <f>G202</f>
        <v>0</v>
      </c>
      <c r="H201" s="391">
        <f>H202</f>
        <v>0</v>
      </c>
      <c r="I201" s="391" t="e">
        <f t="shared" si="26"/>
        <v>#DIV/0!</v>
      </c>
      <c r="J201" s="323"/>
      <c r="K201" s="323"/>
      <c r="L201" s="323"/>
      <c r="M201" s="323"/>
      <c r="N201" s="323"/>
      <c r="O201" s="323"/>
      <c r="P201" s="323"/>
      <c r="Q201" s="323"/>
      <c r="R201" s="323"/>
      <c r="S201" s="323"/>
      <c r="T201" s="323"/>
      <c r="U201" s="323"/>
      <c r="V201" s="323"/>
      <c r="W201" s="323"/>
      <c r="X201" s="323"/>
      <c r="Y201" s="323"/>
      <c r="Z201" s="323"/>
      <c r="AA201" s="323"/>
      <c r="AB201" s="323"/>
      <c r="AC201" s="323"/>
      <c r="AD201" s="323"/>
      <c r="AE201" s="323"/>
      <c r="AF201" s="323"/>
      <c r="AG201" s="323"/>
      <c r="AH201" s="323"/>
      <c r="AI201" s="323"/>
      <c r="AJ201" s="323"/>
      <c r="AK201" s="323"/>
      <c r="AL201" s="323"/>
      <c r="AM201" s="323"/>
      <c r="AN201" s="323"/>
      <c r="AO201" s="323"/>
      <c r="AP201" s="323"/>
      <c r="AQ201" s="323"/>
      <c r="AR201" s="323"/>
      <c r="AS201" s="360"/>
      <c r="AT201" s="360"/>
    </row>
    <row r="202" spans="1:46" s="315" customFormat="1" ht="18.75" x14ac:dyDescent="0.3">
      <c r="A202" s="353" t="s">
        <v>198</v>
      </c>
      <c r="B202" s="250">
        <v>2250132</v>
      </c>
      <c r="C202" s="392"/>
      <c r="D202" s="170">
        <f>H202</f>
        <v>0</v>
      </c>
      <c r="E202" s="170">
        <f t="shared" ref="E202" si="38">C202-D202</f>
        <v>0</v>
      </c>
      <c r="F202" s="65" t="e">
        <f t="shared" si="27"/>
        <v>#DIV/0!</v>
      </c>
      <c r="G202" s="170"/>
      <c r="H202" s="170"/>
      <c r="I202" s="170" t="e">
        <f t="shared" si="26"/>
        <v>#DIV/0!</v>
      </c>
      <c r="J202" s="312"/>
      <c r="K202" s="312"/>
      <c r="L202" s="312"/>
      <c r="M202" s="312"/>
      <c r="N202" s="312"/>
      <c r="O202" s="312"/>
      <c r="P202" s="313"/>
      <c r="Q202" s="313"/>
      <c r="R202" s="313"/>
      <c r="S202" s="313"/>
      <c r="T202" s="313"/>
      <c r="U202" s="313"/>
      <c r="V202" s="313"/>
      <c r="W202" s="313"/>
      <c r="X202" s="313"/>
      <c r="Y202" s="313"/>
      <c r="Z202" s="313"/>
      <c r="AA202" s="313"/>
      <c r="AB202" s="313"/>
      <c r="AC202" s="313"/>
      <c r="AD202" s="313"/>
      <c r="AE202" s="313"/>
      <c r="AF202" s="313"/>
      <c r="AG202" s="313"/>
      <c r="AH202" s="313"/>
      <c r="AI202" s="313"/>
      <c r="AJ202" s="313"/>
      <c r="AK202" s="313"/>
      <c r="AL202" s="313"/>
      <c r="AM202" s="313"/>
      <c r="AN202" s="313"/>
      <c r="AO202" s="313"/>
      <c r="AP202" s="313"/>
      <c r="AQ202" s="313"/>
      <c r="AR202" s="313"/>
      <c r="AS202" s="314"/>
      <c r="AT202" s="314"/>
    </row>
    <row r="203" spans="1:46" s="361" customFormat="1" ht="20.25" customHeight="1" x14ac:dyDescent="0.25">
      <c r="A203" s="200" t="s">
        <v>34</v>
      </c>
      <c r="B203" s="321">
        <v>226</v>
      </c>
      <c r="C203" s="322">
        <f>C204</f>
        <v>0</v>
      </c>
      <c r="D203" s="322">
        <f>D204</f>
        <v>0</v>
      </c>
      <c r="E203" s="322">
        <f>E204</f>
        <v>0</v>
      </c>
      <c r="F203" s="86" t="e">
        <f t="shared" si="27"/>
        <v>#DIV/0!</v>
      </c>
      <c r="G203" s="322">
        <f>G204</f>
        <v>0</v>
      </c>
      <c r="H203" s="322">
        <f>H204</f>
        <v>0</v>
      </c>
      <c r="I203" s="322" t="e">
        <f t="shared" si="26"/>
        <v>#DIV/0!</v>
      </c>
      <c r="J203" s="323"/>
      <c r="K203" s="323"/>
      <c r="L203" s="323"/>
      <c r="M203" s="323"/>
      <c r="N203" s="323"/>
      <c r="O203" s="323"/>
      <c r="P203" s="323"/>
      <c r="Q203" s="323"/>
      <c r="R203" s="323"/>
      <c r="S203" s="323"/>
      <c r="T203" s="323"/>
      <c r="U203" s="323"/>
      <c r="V203" s="323"/>
      <c r="W203" s="323"/>
      <c r="X203" s="323"/>
      <c r="Y203" s="323"/>
      <c r="Z203" s="323"/>
      <c r="AA203" s="323"/>
      <c r="AB203" s="323"/>
      <c r="AC203" s="323"/>
      <c r="AD203" s="323"/>
      <c r="AE203" s="323"/>
      <c r="AF203" s="323"/>
      <c r="AG203" s="323"/>
      <c r="AH203" s="323"/>
      <c r="AI203" s="323"/>
      <c r="AJ203" s="323"/>
      <c r="AK203" s="323"/>
      <c r="AL203" s="323"/>
      <c r="AM203" s="323"/>
      <c r="AN203" s="323"/>
      <c r="AO203" s="323"/>
      <c r="AP203" s="323"/>
      <c r="AQ203" s="323"/>
      <c r="AR203" s="323"/>
      <c r="AS203" s="360"/>
      <c r="AT203" s="360"/>
    </row>
    <row r="204" spans="1:46" s="383" customFormat="1" ht="18.75" x14ac:dyDescent="0.3">
      <c r="A204" s="393" t="s">
        <v>185</v>
      </c>
      <c r="B204" s="250">
        <v>2260048</v>
      </c>
      <c r="C204" s="394"/>
      <c r="D204" s="234">
        <f>H204</f>
        <v>0</v>
      </c>
      <c r="E204" s="170">
        <f t="shared" ref="E204" si="39">C204-D204</f>
        <v>0</v>
      </c>
      <c r="F204" s="65" t="e">
        <f t="shared" si="27"/>
        <v>#DIV/0!</v>
      </c>
      <c r="G204" s="234"/>
      <c r="H204" s="234"/>
      <c r="I204" s="234" t="e">
        <f t="shared" si="26"/>
        <v>#DIV/0!</v>
      </c>
      <c r="J204" s="300"/>
      <c r="K204" s="300"/>
      <c r="L204" s="300"/>
      <c r="M204" s="300"/>
      <c r="N204" s="300"/>
      <c r="O204" s="300"/>
      <c r="P204" s="301"/>
      <c r="Q204" s="301"/>
      <c r="R204" s="301"/>
      <c r="S204" s="301"/>
      <c r="T204" s="301"/>
      <c r="U204" s="301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  <c r="AH204" s="301"/>
      <c r="AI204" s="301"/>
      <c r="AJ204" s="301"/>
      <c r="AK204" s="301"/>
      <c r="AL204" s="301"/>
      <c r="AM204" s="301"/>
      <c r="AN204" s="301"/>
      <c r="AO204" s="301"/>
      <c r="AP204" s="301"/>
      <c r="AQ204" s="301"/>
      <c r="AR204" s="301"/>
      <c r="AS204" s="382"/>
      <c r="AT204" s="382"/>
    </row>
    <row r="205" spans="1:46" s="243" customFormat="1" ht="19.5" customHeight="1" x14ac:dyDescent="0.25">
      <c r="A205" s="221" t="s">
        <v>38</v>
      </c>
      <c r="B205" s="321">
        <v>310</v>
      </c>
      <c r="C205" s="322">
        <f>C206</f>
        <v>0</v>
      </c>
      <c r="D205" s="322">
        <f>D206</f>
        <v>0</v>
      </c>
      <c r="E205" s="322">
        <f>E206</f>
        <v>0</v>
      </c>
      <c r="F205" s="86" t="e">
        <f t="shared" si="27"/>
        <v>#DIV/0!</v>
      </c>
      <c r="G205" s="322">
        <f>G206</f>
        <v>0</v>
      </c>
      <c r="H205" s="322">
        <f>H206</f>
        <v>0</v>
      </c>
      <c r="I205" s="322" t="e">
        <f t="shared" si="26"/>
        <v>#DIV/0!</v>
      </c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84"/>
      <c r="AS205" s="242"/>
      <c r="AT205" s="242"/>
    </row>
    <row r="206" spans="1:46" s="399" customFormat="1" ht="18.75" x14ac:dyDescent="0.3">
      <c r="A206" s="311" t="s">
        <v>193</v>
      </c>
      <c r="B206" s="210">
        <v>3100026</v>
      </c>
      <c r="C206" s="395"/>
      <c r="D206" s="275">
        <f>H206</f>
        <v>0</v>
      </c>
      <c r="E206" s="170">
        <f t="shared" ref="E206" si="40">C206-D206</f>
        <v>0</v>
      </c>
      <c r="F206" s="65" t="e">
        <f t="shared" si="27"/>
        <v>#DIV/0!</v>
      </c>
      <c r="G206" s="275"/>
      <c r="H206" s="275"/>
      <c r="I206" s="275" t="e">
        <f t="shared" si="26"/>
        <v>#DIV/0!</v>
      </c>
      <c r="J206" s="396"/>
      <c r="K206" s="396"/>
      <c r="L206" s="396"/>
      <c r="M206" s="396"/>
      <c r="N206" s="396"/>
      <c r="O206" s="396"/>
      <c r="P206" s="397"/>
      <c r="Q206" s="397"/>
      <c r="R206" s="397"/>
      <c r="S206" s="397"/>
      <c r="T206" s="397"/>
      <c r="U206" s="397"/>
      <c r="V206" s="397"/>
      <c r="W206" s="397"/>
      <c r="X206" s="397"/>
      <c r="Y206" s="397"/>
      <c r="Z206" s="397"/>
      <c r="AA206" s="397"/>
      <c r="AB206" s="397"/>
      <c r="AC206" s="397"/>
      <c r="AD206" s="397"/>
      <c r="AE206" s="397"/>
      <c r="AF206" s="397"/>
      <c r="AG206" s="397"/>
      <c r="AH206" s="397"/>
      <c r="AI206" s="397"/>
      <c r="AJ206" s="397"/>
      <c r="AK206" s="397"/>
      <c r="AL206" s="397"/>
      <c r="AM206" s="397"/>
      <c r="AN206" s="397"/>
      <c r="AO206" s="397"/>
      <c r="AP206" s="397"/>
      <c r="AQ206" s="397"/>
      <c r="AR206" s="397"/>
      <c r="AS206" s="398"/>
      <c r="AT206" s="398"/>
    </row>
    <row r="207" spans="1:46" s="355" customFormat="1" ht="18.75" x14ac:dyDescent="0.25">
      <c r="A207" s="139" t="s">
        <v>199</v>
      </c>
      <c r="B207" s="377" t="s">
        <v>171</v>
      </c>
      <c r="C207" s="378">
        <f>C208+C212+C210+C215</f>
        <v>0</v>
      </c>
      <c r="D207" s="378">
        <f>D208+D212+D210+D215</f>
        <v>0</v>
      </c>
      <c r="E207" s="378">
        <f>E208+E212+E210+E215</f>
        <v>0</v>
      </c>
      <c r="F207" s="134" t="e">
        <f t="shared" si="27"/>
        <v>#DIV/0!</v>
      </c>
      <c r="G207" s="378">
        <f>G208+G212+G210+G215</f>
        <v>0</v>
      </c>
      <c r="H207" s="378">
        <f>H208+H212+H210+H215</f>
        <v>0</v>
      </c>
      <c r="I207" s="378" t="e">
        <f t="shared" si="26"/>
        <v>#DIV/0!</v>
      </c>
      <c r="J207" s="323"/>
      <c r="K207" s="323"/>
      <c r="L207" s="323"/>
      <c r="M207" s="323"/>
      <c r="N207" s="323"/>
      <c r="O207" s="323"/>
      <c r="P207" s="323"/>
      <c r="Q207" s="323"/>
      <c r="R207" s="323"/>
      <c r="S207" s="323"/>
      <c r="T207" s="323"/>
      <c r="U207" s="323"/>
      <c r="V207" s="323"/>
      <c r="W207" s="323"/>
      <c r="X207" s="323"/>
      <c r="Y207" s="323"/>
      <c r="Z207" s="323"/>
      <c r="AA207" s="323"/>
      <c r="AB207" s="323"/>
      <c r="AC207" s="323"/>
      <c r="AD207" s="323"/>
      <c r="AE207" s="323"/>
      <c r="AF207" s="323"/>
      <c r="AG207" s="323"/>
      <c r="AH207" s="323"/>
      <c r="AI207" s="323"/>
      <c r="AJ207" s="323"/>
      <c r="AK207" s="323"/>
      <c r="AL207" s="323"/>
      <c r="AM207" s="323"/>
      <c r="AN207" s="323"/>
      <c r="AO207" s="323"/>
      <c r="AP207" s="323"/>
      <c r="AQ207" s="323"/>
      <c r="AR207" s="323"/>
      <c r="AS207" s="354"/>
      <c r="AT207" s="354"/>
    </row>
    <row r="208" spans="1:46" s="348" customFormat="1" ht="21.75" customHeight="1" x14ac:dyDescent="0.25">
      <c r="A208" s="221" t="s">
        <v>32</v>
      </c>
      <c r="B208" s="321" t="s">
        <v>180</v>
      </c>
      <c r="C208" s="322">
        <f>C209</f>
        <v>0</v>
      </c>
      <c r="D208" s="322">
        <f>D209</f>
        <v>0</v>
      </c>
      <c r="E208" s="322">
        <f>E209</f>
        <v>0</v>
      </c>
      <c r="F208" s="86" t="e">
        <f t="shared" si="27"/>
        <v>#DIV/0!</v>
      </c>
      <c r="G208" s="322">
        <f>G209</f>
        <v>0</v>
      </c>
      <c r="H208" s="322">
        <f>H209</f>
        <v>0</v>
      </c>
      <c r="I208" s="322" t="e">
        <f t="shared" si="26"/>
        <v>#DIV/0!</v>
      </c>
      <c r="J208" s="300"/>
      <c r="K208" s="300"/>
      <c r="L208" s="300"/>
      <c r="M208" s="300"/>
      <c r="N208" s="300"/>
      <c r="O208" s="300"/>
      <c r="P208" s="300"/>
      <c r="Q208" s="300"/>
      <c r="R208" s="300"/>
      <c r="S208" s="300"/>
      <c r="T208" s="300"/>
      <c r="U208" s="300"/>
      <c r="V208" s="300"/>
      <c r="W208" s="300"/>
      <c r="X208" s="300"/>
      <c r="Y208" s="300"/>
      <c r="Z208" s="300"/>
      <c r="AA208" s="300"/>
      <c r="AB208" s="300"/>
      <c r="AC208" s="300"/>
      <c r="AD208" s="300"/>
      <c r="AE208" s="300"/>
      <c r="AF208" s="300"/>
      <c r="AG208" s="300"/>
      <c r="AH208" s="300"/>
      <c r="AI208" s="300"/>
      <c r="AJ208" s="300"/>
      <c r="AK208" s="300"/>
      <c r="AL208" s="300"/>
      <c r="AM208" s="300"/>
      <c r="AN208" s="300"/>
      <c r="AO208" s="300"/>
      <c r="AP208" s="300"/>
      <c r="AQ208" s="300"/>
      <c r="AR208" s="300"/>
      <c r="AS208" s="347"/>
      <c r="AT208" s="347"/>
    </row>
    <row r="209" spans="1:46" s="227" customFormat="1" ht="18.75" x14ac:dyDescent="0.3">
      <c r="A209" s="331" t="s">
        <v>183</v>
      </c>
      <c r="B209" s="210">
        <v>2250135</v>
      </c>
      <c r="C209" s="332"/>
      <c r="D209" s="183">
        <f>H209</f>
        <v>0</v>
      </c>
      <c r="E209" s="170">
        <f t="shared" ref="E209" si="41">C209-D209</f>
        <v>0</v>
      </c>
      <c r="F209" s="65" t="e">
        <f t="shared" si="27"/>
        <v>#DIV/0!</v>
      </c>
      <c r="G209" s="183"/>
      <c r="H209" s="183"/>
      <c r="I209" s="183" t="e">
        <f t="shared" si="26"/>
        <v>#DIV/0!</v>
      </c>
      <c r="J209" s="212"/>
      <c r="K209" s="212"/>
      <c r="L209" s="212"/>
      <c r="M209" s="212"/>
      <c r="N209" s="212"/>
      <c r="O209" s="212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25"/>
      <c r="AP209" s="225"/>
      <c r="AQ209" s="225"/>
      <c r="AR209" s="225"/>
      <c r="AS209" s="226"/>
      <c r="AT209" s="226"/>
    </row>
    <row r="210" spans="1:46" s="361" customFormat="1" ht="20.25" customHeight="1" x14ac:dyDescent="0.25">
      <c r="A210" s="200" t="s">
        <v>34</v>
      </c>
      <c r="B210" s="321">
        <v>226</v>
      </c>
      <c r="C210" s="322">
        <f>C211</f>
        <v>0</v>
      </c>
      <c r="D210" s="322">
        <f>D211</f>
        <v>0</v>
      </c>
      <c r="E210" s="322">
        <f>E211</f>
        <v>0</v>
      </c>
      <c r="F210" s="86" t="e">
        <f t="shared" si="27"/>
        <v>#DIV/0!</v>
      </c>
      <c r="G210" s="322">
        <f>G211</f>
        <v>0</v>
      </c>
      <c r="H210" s="322">
        <f>H211</f>
        <v>0</v>
      </c>
      <c r="I210" s="322" t="e">
        <f t="shared" si="26"/>
        <v>#DIV/0!</v>
      </c>
      <c r="J210" s="323"/>
      <c r="K210" s="323"/>
      <c r="L210" s="323"/>
      <c r="M210" s="323"/>
      <c r="N210" s="323"/>
      <c r="O210" s="323"/>
      <c r="P210" s="323"/>
      <c r="Q210" s="323"/>
      <c r="R210" s="323"/>
      <c r="S210" s="323"/>
      <c r="T210" s="323"/>
      <c r="U210" s="323"/>
      <c r="V210" s="323"/>
      <c r="W210" s="323"/>
      <c r="X210" s="323"/>
      <c r="Y210" s="323"/>
      <c r="Z210" s="323"/>
      <c r="AA210" s="323"/>
      <c r="AB210" s="323"/>
      <c r="AC210" s="323"/>
      <c r="AD210" s="323"/>
      <c r="AE210" s="323"/>
      <c r="AF210" s="323"/>
      <c r="AG210" s="323"/>
      <c r="AH210" s="323"/>
      <c r="AI210" s="323"/>
      <c r="AJ210" s="323"/>
      <c r="AK210" s="323"/>
      <c r="AL210" s="323"/>
      <c r="AM210" s="323"/>
      <c r="AN210" s="323"/>
      <c r="AO210" s="323"/>
      <c r="AP210" s="323"/>
      <c r="AQ210" s="323"/>
      <c r="AR210" s="323"/>
      <c r="AS210" s="360"/>
      <c r="AT210" s="360"/>
    </row>
    <row r="211" spans="1:46" s="383" customFormat="1" ht="18.75" x14ac:dyDescent="0.3">
      <c r="A211" s="393" t="s">
        <v>185</v>
      </c>
      <c r="B211" s="250">
        <v>2260048</v>
      </c>
      <c r="C211" s="332"/>
      <c r="D211" s="234">
        <f>H211</f>
        <v>0</v>
      </c>
      <c r="E211" s="170">
        <f t="shared" ref="E211" si="42">C211-D211</f>
        <v>0</v>
      </c>
      <c r="F211" s="65" t="e">
        <f t="shared" si="27"/>
        <v>#DIV/0!</v>
      </c>
      <c r="G211" s="234"/>
      <c r="H211" s="234"/>
      <c r="I211" s="234" t="e">
        <f t="shared" si="26"/>
        <v>#DIV/0!</v>
      </c>
      <c r="J211" s="300"/>
      <c r="K211" s="300"/>
      <c r="L211" s="300"/>
      <c r="M211" s="300"/>
      <c r="N211" s="300"/>
      <c r="O211" s="300"/>
      <c r="P211" s="301"/>
      <c r="Q211" s="301"/>
      <c r="R211" s="301"/>
      <c r="S211" s="301"/>
      <c r="T211" s="301"/>
      <c r="U211" s="301"/>
      <c r="V211" s="301"/>
      <c r="W211" s="301"/>
      <c r="X211" s="301"/>
      <c r="Y211" s="301"/>
      <c r="Z211" s="301"/>
      <c r="AA211" s="301"/>
      <c r="AB211" s="301"/>
      <c r="AC211" s="301"/>
      <c r="AD211" s="301"/>
      <c r="AE211" s="301"/>
      <c r="AF211" s="301"/>
      <c r="AG211" s="301"/>
      <c r="AH211" s="301"/>
      <c r="AI211" s="301"/>
      <c r="AJ211" s="301"/>
      <c r="AK211" s="301"/>
      <c r="AL211" s="301"/>
      <c r="AM211" s="301"/>
      <c r="AN211" s="301"/>
      <c r="AO211" s="301"/>
      <c r="AP211" s="301"/>
      <c r="AQ211" s="301"/>
      <c r="AR211" s="301"/>
      <c r="AS211" s="382"/>
      <c r="AT211" s="382"/>
    </row>
    <row r="212" spans="1:46" s="243" customFormat="1" ht="21" customHeight="1" x14ac:dyDescent="0.25">
      <c r="A212" s="221" t="s">
        <v>38</v>
      </c>
      <c r="B212" s="321">
        <v>310</v>
      </c>
      <c r="C212" s="322">
        <f>SUM(C213:C214)</f>
        <v>0</v>
      </c>
      <c r="D212" s="322">
        <f>SUM(D213:D214)</f>
        <v>0</v>
      </c>
      <c r="E212" s="322">
        <f>SUM(E213:E214)</f>
        <v>0</v>
      </c>
      <c r="F212" s="86" t="e">
        <f t="shared" si="27"/>
        <v>#DIV/0!</v>
      </c>
      <c r="G212" s="322">
        <f>SUM(G213:G214)</f>
        <v>0</v>
      </c>
      <c r="H212" s="322">
        <f>SUM(H213:H214)</f>
        <v>0</v>
      </c>
      <c r="I212" s="322" t="e">
        <f t="shared" si="26"/>
        <v>#DIV/0!</v>
      </c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84"/>
      <c r="AS212" s="242"/>
      <c r="AT212" s="242"/>
    </row>
    <row r="213" spans="1:46" s="399" customFormat="1" ht="18.75" x14ac:dyDescent="0.3">
      <c r="A213" s="311" t="s">
        <v>193</v>
      </c>
      <c r="B213" s="210">
        <v>3100026</v>
      </c>
      <c r="C213" s="332"/>
      <c r="D213" s="275">
        <f>H213</f>
        <v>0</v>
      </c>
      <c r="E213" s="170">
        <f t="shared" ref="E213:E216" si="43">C213-D213</f>
        <v>0</v>
      </c>
      <c r="F213" s="65" t="e">
        <f t="shared" si="27"/>
        <v>#DIV/0!</v>
      </c>
      <c r="G213" s="275"/>
      <c r="H213" s="275"/>
      <c r="I213" s="275" t="e">
        <f t="shared" si="26"/>
        <v>#DIV/0!</v>
      </c>
      <c r="J213" s="396"/>
      <c r="K213" s="396"/>
      <c r="L213" s="396"/>
      <c r="M213" s="396"/>
      <c r="N213" s="396"/>
      <c r="O213" s="396"/>
      <c r="P213" s="397"/>
      <c r="Q213" s="397"/>
      <c r="R213" s="397"/>
      <c r="S213" s="397"/>
      <c r="T213" s="397"/>
      <c r="U213" s="397"/>
      <c r="V213" s="397"/>
      <c r="W213" s="397"/>
      <c r="X213" s="397"/>
      <c r="Y213" s="397"/>
      <c r="Z213" s="397"/>
      <c r="AA213" s="397"/>
      <c r="AB213" s="397"/>
      <c r="AC213" s="397"/>
      <c r="AD213" s="397"/>
      <c r="AE213" s="397"/>
      <c r="AF213" s="397"/>
      <c r="AG213" s="397"/>
      <c r="AH213" s="397"/>
      <c r="AI213" s="397"/>
      <c r="AJ213" s="397"/>
      <c r="AK213" s="397"/>
      <c r="AL213" s="397"/>
      <c r="AM213" s="397"/>
      <c r="AN213" s="397"/>
      <c r="AO213" s="397"/>
      <c r="AP213" s="397"/>
      <c r="AQ213" s="397"/>
      <c r="AR213" s="397"/>
      <c r="AS213" s="398"/>
      <c r="AT213" s="398"/>
    </row>
    <row r="214" spans="1:46" s="387" customFormat="1" ht="18.75" x14ac:dyDescent="0.3">
      <c r="A214" s="246" t="s">
        <v>195</v>
      </c>
      <c r="B214" s="290">
        <v>3100121</v>
      </c>
      <c r="C214" s="334"/>
      <c r="D214" s="183">
        <f>H214</f>
        <v>0</v>
      </c>
      <c r="E214" s="170">
        <f t="shared" si="43"/>
        <v>0</v>
      </c>
      <c r="F214" s="65" t="e">
        <f t="shared" si="27"/>
        <v>#DIV/0!</v>
      </c>
      <c r="G214" s="183"/>
      <c r="H214" s="183"/>
      <c r="I214" s="183" t="e">
        <f t="shared" si="26"/>
        <v>#DIV/0!</v>
      </c>
      <c r="J214" s="212"/>
      <c r="K214" s="212"/>
      <c r="L214" s="212"/>
      <c r="M214" s="212"/>
      <c r="N214" s="212"/>
      <c r="O214" s="212"/>
      <c r="P214" s="225"/>
      <c r="Q214" s="225"/>
      <c r="R214" s="225"/>
      <c r="S214" s="225"/>
      <c r="T214" s="225"/>
      <c r="U214" s="225"/>
      <c r="V214" s="225"/>
      <c r="W214" s="225"/>
      <c r="X214" s="225"/>
      <c r="Y214" s="225"/>
      <c r="Z214" s="225"/>
      <c r="AA214" s="225"/>
      <c r="AB214" s="225"/>
      <c r="AC214" s="225"/>
      <c r="AD214" s="225"/>
      <c r="AE214" s="225"/>
      <c r="AF214" s="225"/>
      <c r="AG214" s="225"/>
      <c r="AH214" s="225"/>
      <c r="AI214" s="225"/>
      <c r="AJ214" s="225"/>
      <c r="AK214" s="225"/>
      <c r="AL214" s="225"/>
      <c r="AM214" s="225"/>
      <c r="AN214" s="225"/>
      <c r="AO214" s="225"/>
      <c r="AP214" s="225"/>
      <c r="AQ214" s="225"/>
      <c r="AR214" s="225"/>
      <c r="AS214" s="225"/>
      <c r="AT214" s="225"/>
    </row>
    <row r="215" spans="1:46" s="243" customFormat="1" ht="21.75" customHeight="1" x14ac:dyDescent="0.25">
      <c r="A215" s="221" t="s">
        <v>43</v>
      </c>
      <c r="B215" s="321">
        <v>346</v>
      </c>
      <c r="C215" s="322">
        <f>C216</f>
        <v>0</v>
      </c>
      <c r="D215" s="322">
        <f>D216</f>
        <v>0</v>
      </c>
      <c r="E215" s="322">
        <f>E216</f>
        <v>0</v>
      </c>
      <c r="F215" s="86" t="e">
        <f t="shared" si="27"/>
        <v>#DIV/0!</v>
      </c>
      <c r="G215" s="322">
        <f>G216</f>
        <v>0</v>
      </c>
      <c r="H215" s="322">
        <f>H216</f>
        <v>0</v>
      </c>
      <c r="I215" s="322" t="e">
        <f t="shared" si="26"/>
        <v>#DIV/0!</v>
      </c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84"/>
      <c r="AS215" s="242"/>
      <c r="AT215" s="242"/>
    </row>
    <row r="216" spans="1:46" s="387" customFormat="1" ht="21.75" customHeight="1" x14ac:dyDescent="0.3">
      <c r="A216" s="331" t="s">
        <v>144</v>
      </c>
      <c r="B216" s="250">
        <v>3460030</v>
      </c>
      <c r="C216" s="334"/>
      <c r="D216" s="183">
        <f>H216</f>
        <v>0</v>
      </c>
      <c r="E216" s="170">
        <f t="shared" si="43"/>
        <v>0</v>
      </c>
      <c r="F216" s="65" t="e">
        <f t="shared" si="27"/>
        <v>#DIV/0!</v>
      </c>
      <c r="G216" s="183"/>
      <c r="H216" s="183"/>
      <c r="I216" s="183" t="e">
        <f t="shared" si="26"/>
        <v>#DIV/0!</v>
      </c>
      <c r="J216" s="212"/>
      <c r="K216" s="212"/>
      <c r="L216" s="212"/>
      <c r="M216" s="212"/>
      <c r="N216" s="212"/>
      <c r="O216" s="212"/>
      <c r="P216" s="225"/>
      <c r="Q216" s="225"/>
      <c r="R216" s="225"/>
      <c r="S216" s="225"/>
      <c r="T216" s="225"/>
      <c r="U216" s="225"/>
      <c r="V216" s="225"/>
      <c r="W216" s="225"/>
      <c r="X216" s="225"/>
      <c r="Y216" s="225"/>
      <c r="Z216" s="225"/>
      <c r="AA216" s="225"/>
      <c r="AB216" s="225"/>
      <c r="AC216" s="225"/>
      <c r="AD216" s="225"/>
      <c r="AE216" s="225"/>
      <c r="AF216" s="225"/>
      <c r="AG216" s="225"/>
      <c r="AH216" s="225"/>
      <c r="AI216" s="225"/>
      <c r="AJ216" s="225"/>
      <c r="AK216" s="225"/>
      <c r="AL216" s="225"/>
      <c r="AM216" s="225"/>
      <c r="AN216" s="225"/>
      <c r="AO216" s="225"/>
      <c r="AP216" s="225"/>
      <c r="AQ216" s="225"/>
      <c r="AR216" s="225"/>
      <c r="AS216" s="225"/>
      <c r="AT216" s="225"/>
    </row>
    <row r="217" spans="1:46" s="403" customFormat="1" ht="62.25" customHeight="1" x14ac:dyDescent="0.25">
      <c r="A217" s="372" t="s">
        <v>200</v>
      </c>
      <c r="B217" s="400" t="s">
        <v>201</v>
      </c>
      <c r="C217" s="401">
        <f t="shared" ref="C217:H217" si="44">C229+C238+C218</f>
        <v>0</v>
      </c>
      <c r="D217" s="401">
        <f t="shared" si="44"/>
        <v>0</v>
      </c>
      <c r="E217" s="401">
        <f t="shared" si="44"/>
        <v>0</v>
      </c>
      <c r="F217" s="126" t="e">
        <f t="shared" si="27"/>
        <v>#DIV/0!</v>
      </c>
      <c r="G217" s="401">
        <f t="shared" si="44"/>
        <v>0</v>
      </c>
      <c r="H217" s="401">
        <f t="shared" si="44"/>
        <v>0</v>
      </c>
      <c r="I217" s="401" t="e">
        <f t="shared" si="26"/>
        <v>#DIV/0!</v>
      </c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84"/>
      <c r="AH217" s="184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84"/>
      <c r="AS217" s="402"/>
      <c r="AT217" s="402"/>
    </row>
    <row r="218" spans="1:46" s="330" customFormat="1" ht="18.75" x14ac:dyDescent="0.25">
      <c r="A218" s="139" t="s">
        <v>202</v>
      </c>
      <c r="B218" s="404" t="s">
        <v>149</v>
      </c>
      <c r="C218" s="405">
        <f>C219+C225</f>
        <v>0</v>
      </c>
      <c r="D218" s="405">
        <f>D219+D225</f>
        <v>0</v>
      </c>
      <c r="E218" s="405">
        <f>E219+E225</f>
        <v>0</v>
      </c>
      <c r="F218" s="134" t="e">
        <f t="shared" si="27"/>
        <v>#DIV/0!</v>
      </c>
      <c r="G218" s="405">
        <f>G219+G225</f>
        <v>0</v>
      </c>
      <c r="H218" s="405">
        <f>H219+H225</f>
        <v>0</v>
      </c>
      <c r="I218" s="405" t="e">
        <f t="shared" si="26"/>
        <v>#DIV/0!</v>
      </c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84"/>
      <c r="AH218" s="184"/>
      <c r="AI218" s="184"/>
      <c r="AJ218" s="184"/>
      <c r="AK218" s="184"/>
      <c r="AL218" s="184"/>
      <c r="AM218" s="184"/>
      <c r="AN218" s="184"/>
      <c r="AO218" s="184"/>
      <c r="AP218" s="184"/>
      <c r="AQ218" s="184"/>
      <c r="AR218" s="184"/>
      <c r="AS218" s="329"/>
      <c r="AT218" s="329"/>
    </row>
    <row r="219" spans="1:46" s="243" customFormat="1" ht="18" customHeight="1" x14ac:dyDescent="0.25">
      <c r="A219" s="221" t="s">
        <v>32</v>
      </c>
      <c r="B219" s="321">
        <v>225</v>
      </c>
      <c r="C219" s="322">
        <f>SUM(C220:C224)</f>
        <v>0</v>
      </c>
      <c r="D219" s="322">
        <f>SUM(D220:D224)</f>
        <v>0</v>
      </c>
      <c r="E219" s="322">
        <f>SUM(E220:E224)</f>
        <v>0</v>
      </c>
      <c r="F219" s="322" t="e">
        <f>SUM(F220:F224)</f>
        <v>#DIV/0!</v>
      </c>
      <c r="G219" s="322">
        <f>SUM(G220:G224)</f>
        <v>0</v>
      </c>
      <c r="H219" s="322">
        <f>SUM(H221:H224)</f>
        <v>0</v>
      </c>
      <c r="I219" s="322" t="e">
        <f t="shared" ref="I219:I259" si="45">H219/G219*100</f>
        <v>#DIV/0!</v>
      </c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  <c r="AF219" s="184"/>
      <c r="AG219" s="184"/>
      <c r="AH219" s="184"/>
      <c r="AI219" s="184"/>
      <c r="AJ219" s="184"/>
      <c r="AK219" s="184"/>
      <c r="AL219" s="184"/>
      <c r="AM219" s="184"/>
      <c r="AN219" s="184"/>
      <c r="AO219" s="184"/>
      <c r="AP219" s="184"/>
      <c r="AQ219" s="184"/>
      <c r="AR219" s="184"/>
      <c r="AS219" s="242"/>
      <c r="AT219" s="242"/>
    </row>
    <row r="220" spans="1:46" s="359" customFormat="1" ht="20.25" customHeight="1" x14ac:dyDescent="0.3">
      <c r="A220" s="389" t="s">
        <v>203</v>
      </c>
      <c r="B220" s="290">
        <v>2250104</v>
      </c>
      <c r="C220" s="334"/>
      <c r="D220" s="334"/>
      <c r="E220" s="170">
        <f t="shared" ref="E220:E228" si="46">C220-D220</f>
        <v>0</v>
      </c>
      <c r="F220" s="65"/>
      <c r="G220" s="334"/>
      <c r="H220" s="334"/>
      <c r="I220" s="33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4"/>
      <c r="AI220" s="184"/>
      <c r="AJ220" s="184"/>
      <c r="AK220" s="184"/>
      <c r="AL220" s="184"/>
      <c r="AM220" s="184"/>
      <c r="AN220" s="184"/>
      <c r="AO220" s="184"/>
      <c r="AP220" s="184"/>
      <c r="AQ220" s="184"/>
      <c r="AR220" s="184"/>
      <c r="AS220" s="184"/>
      <c r="AT220" s="184"/>
    </row>
    <row r="221" spans="1:46" s="407" customFormat="1" ht="18.75" x14ac:dyDescent="0.3">
      <c r="A221" s="356" t="s">
        <v>204</v>
      </c>
      <c r="B221" s="290">
        <v>2250163</v>
      </c>
      <c r="C221" s="334"/>
      <c r="D221" s="183">
        <f>H221</f>
        <v>0</v>
      </c>
      <c r="E221" s="170">
        <f t="shared" si="46"/>
        <v>0</v>
      </c>
      <c r="F221" s="65" t="e">
        <f t="shared" si="27"/>
        <v>#DIV/0!</v>
      </c>
      <c r="G221" s="183"/>
      <c r="H221" s="183"/>
      <c r="I221" s="183" t="e">
        <f t="shared" si="45"/>
        <v>#DIV/0!</v>
      </c>
      <c r="J221" s="212"/>
      <c r="K221" s="212"/>
      <c r="L221" s="212"/>
      <c r="M221" s="212"/>
      <c r="N221" s="212"/>
      <c r="O221" s="212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  <c r="AE221" s="225"/>
      <c r="AF221" s="225"/>
      <c r="AG221" s="225"/>
      <c r="AH221" s="225"/>
      <c r="AI221" s="225"/>
      <c r="AJ221" s="225"/>
      <c r="AK221" s="225"/>
      <c r="AL221" s="225"/>
      <c r="AM221" s="225"/>
      <c r="AN221" s="225"/>
      <c r="AO221" s="225"/>
      <c r="AP221" s="225"/>
      <c r="AQ221" s="225"/>
      <c r="AR221" s="225"/>
      <c r="AS221" s="406"/>
      <c r="AT221" s="406"/>
    </row>
    <row r="222" spans="1:46" s="387" customFormat="1" ht="18.75" x14ac:dyDescent="0.3">
      <c r="A222" s="246" t="s">
        <v>205</v>
      </c>
      <c r="B222" s="290">
        <v>2250207</v>
      </c>
      <c r="C222" s="334"/>
      <c r="D222" s="183">
        <f>H222</f>
        <v>0</v>
      </c>
      <c r="E222" s="170">
        <f t="shared" si="46"/>
        <v>0</v>
      </c>
      <c r="F222" s="65" t="e">
        <f t="shared" si="27"/>
        <v>#DIV/0!</v>
      </c>
      <c r="G222" s="183"/>
      <c r="H222" s="183"/>
      <c r="I222" s="183" t="e">
        <f t="shared" si="45"/>
        <v>#DIV/0!</v>
      </c>
      <c r="J222" s="212"/>
      <c r="K222" s="212"/>
      <c r="L222" s="212"/>
      <c r="M222" s="212"/>
      <c r="N222" s="212"/>
      <c r="O222" s="212"/>
      <c r="P222" s="225"/>
      <c r="Q222" s="225"/>
      <c r="R222" s="225"/>
      <c r="S222" s="225"/>
      <c r="T222" s="225"/>
      <c r="U222" s="225"/>
      <c r="V222" s="225"/>
      <c r="W222" s="225"/>
      <c r="X222" s="225"/>
      <c r="Y222" s="225"/>
      <c r="Z222" s="225"/>
      <c r="AA222" s="225"/>
      <c r="AB222" s="225"/>
      <c r="AC222" s="225"/>
      <c r="AD222" s="225"/>
      <c r="AE222" s="225"/>
      <c r="AF222" s="225"/>
      <c r="AG222" s="225"/>
      <c r="AH222" s="225"/>
      <c r="AI222" s="225"/>
      <c r="AJ222" s="225"/>
      <c r="AK222" s="225"/>
      <c r="AL222" s="225"/>
      <c r="AM222" s="225"/>
      <c r="AN222" s="225"/>
      <c r="AO222" s="225"/>
      <c r="AP222" s="225"/>
      <c r="AQ222" s="225"/>
      <c r="AR222" s="225"/>
      <c r="AS222" s="225"/>
      <c r="AT222" s="225"/>
    </row>
    <row r="223" spans="1:46" s="387" customFormat="1" ht="18.75" x14ac:dyDescent="0.3">
      <c r="A223" s="246" t="s">
        <v>206</v>
      </c>
      <c r="B223" s="290">
        <v>2250208</v>
      </c>
      <c r="C223" s="334"/>
      <c r="D223" s="183">
        <f>H223</f>
        <v>0</v>
      </c>
      <c r="E223" s="170">
        <f t="shared" si="46"/>
        <v>0</v>
      </c>
      <c r="F223" s="65" t="e">
        <f t="shared" ref="F223:F257" si="47">D223/C223*100</f>
        <v>#DIV/0!</v>
      </c>
      <c r="G223" s="183"/>
      <c r="H223" s="183"/>
      <c r="I223" s="183" t="e">
        <f t="shared" si="45"/>
        <v>#DIV/0!</v>
      </c>
      <c r="J223" s="212"/>
      <c r="K223" s="212"/>
      <c r="L223" s="212"/>
      <c r="M223" s="212"/>
      <c r="N223" s="212"/>
      <c r="O223" s="212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5"/>
      <c r="AI223" s="225"/>
      <c r="AJ223" s="225"/>
      <c r="AK223" s="225"/>
      <c r="AL223" s="225"/>
      <c r="AM223" s="225"/>
      <c r="AN223" s="225"/>
      <c r="AO223" s="225"/>
      <c r="AP223" s="225"/>
      <c r="AQ223" s="225"/>
      <c r="AR223" s="225"/>
      <c r="AS223" s="225"/>
      <c r="AT223" s="225"/>
    </row>
    <row r="224" spans="1:46" s="387" customFormat="1" ht="18.75" x14ac:dyDescent="0.3">
      <c r="A224" s="246" t="s">
        <v>207</v>
      </c>
      <c r="B224" s="290">
        <v>2250440</v>
      </c>
      <c r="C224" s="334"/>
      <c r="D224" s="183">
        <f>H224</f>
        <v>0</v>
      </c>
      <c r="E224" s="170">
        <f t="shared" si="46"/>
        <v>0</v>
      </c>
      <c r="F224" s="65" t="e">
        <f t="shared" si="47"/>
        <v>#DIV/0!</v>
      </c>
      <c r="G224" s="183"/>
      <c r="H224" s="183"/>
      <c r="I224" s="183" t="e">
        <f t="shared" si="45"/>
        <v>#DIV/0!</v>
      </c>
      <c r="J224" s="212"/>
      <c r="K224" s="212"/>
      <c r="L224" s="212"/>
      <c r="M224" s="212"/>
      <c r="N224" s="212"/>
      <c r="O224" s="212"/>
      <c r="P224" s="225"/>
      <c r="Q224" s="225"/>
      <c r="R224" s="225"/>
      <c r="S224" s="225"/>
      <c r="T224" s="225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  <c r="AE224" s="225"/>
      <c r="AF224" s="225"/>
      <c r="AG224" s="225"/>
      <c r="AH224" s="225"/>
      <c r="AI224" s="225"/>
      <c r="AJ224" s="225"/>
      <c r="AK224" s="225"/>
      <c r="AL224" s="225"/>
      <c r="AM224" s="225"/>
      <c r="AN224" s="225"/>
      <c r="AO224" s="225"/>
      <c r="AP224" s="225"/>
      <c r="AQ224" s="225"/>
      <c r="AR224" s="225"/>
      <c r="AS224" s="225"/>
      <c r="AT224" s="225"/>
    </row>
    <row r="225" spans="1:46" s="243" customFormat="1" ht="21" customHeight="1" x14ac:dyDescent="0.25">
      <c r="A225" s="200" t="s">
        <v>34</v>
      </c>
      <c r="B225" s="321">
        <v>226</v>
      </c>
      <c r="C225" s="322">
        <f>SUM(C226:C228)</f>
        <v>0</v>
      </c>
      <c r="D225" s="408">
        <f>SUM(D226:D228)</f>
        <v>0</v>
      </c>
      <c r="E225" s="408">
        <f>SUM(E226:E228)</f>
        <v>0</v>
      </c>
      <c r="F225" s="86" t="e">
        <f t="shared" si="47"/>
        <v>#DIV/0!</v>
      </c>
      <c r="G225" s="322">
        <f>SUM(G226:G228)</f>
        <v>0</v>
      </c>
      <c r="H225" s="322">
        <f>SUM(H226:H228)</f>
        <v>0</v>
      </c>
      <c r="I225" s="322" t="e">
        <f>H225/G225*100</f>
        <v>#DIV/0!</v>
      </c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84"/>
      <c r="AS225" s="242"/>
      <c r="AT225" s="242"/>
    </row>
    <row r="226" spans="1:46" s="227" customFormat="1" ht="47.25" x14ac:dyDescent="0.3">
      <c r="A226" s="331" t="s">
        <v>208</v>
      </c>
      <c r="B226" s="250" t="s">
        <v>209</v>
      </c>
      <c r="C226" s="332"/>
      <c r="D226" s="183">
        <f>H226</f>
        <v>0</v>
      </c>
      <c r="E226" s="170">
        <f t="shared" si="46"/>
        <v>0</v>
      </c>
      <c r="F226" s="65" t="e">
        <f t="shared" si="47"/>
        <v>#DIV/0!</v>
      </c>
      <c r="G226" s="183"/>
      <c r="H226" s="183"/>
      <c r="I226" s="183" t="e">
        <f t="shared" si="45"/>
        <v>#DIV/0!</v>
      </c>
      <c r="J226" s="212"/>
      <c r="K226" s="212"/>
      <c r="L226" s="212"/>
      <c r="M226" s="212"/>
      <c r="N226" s="212"/>
      <c r="O226" s="212"/>
      <c r="P226" s="225"/>
      <c r="Q226" s="225"/>
      <c r="R226" s="225"/>
      <c r="S226" s="225"/>
      <c r="T226" s="225"/>
      <c r="U226" s="225"/>
      <c r="V226" s="225"/>
      <c r="W226" s="225"/>
      <c r="X226" s="225"/>
      <c r="Y226" s="225"/>
      <c r="Z226" s="225"/>
      <c r="AA226" s="225"/>
      <c r="AB226" s="225"/>
      <c r="AC226" s="225"/>
      <c r="AD226" s="225"/>
      <c r="AE226" s="225"/>
      <c r="AF226" s="225"/>
      <c r="AG226" s="225"/>
      <c r="AH226" s="225"/>
      <c r="AI226" s="225"/>
      <c r="AJ226" s="225"/>
      <c r="AK226" s="225"/>
      <c r="AL226" s="225"/>
      <c r="AM226" s="225"/>
      <c r="AN226" s="225"/>
      <c r="AO226" s="225"/>
      <c r="AP226" s="225"/>
      <c r="AQ226" s="225"/>
      <c r="AR226" s="225"/>
      <c r="AS226" s="226"/>
      <c r="AT226" s="226"/>
    </row>
    <row r="227" spans="1:46" s="227" customFormat="1" ht="31.5" x14ac:dyDescent="0.3">
      <c r="A227" s="331" t="s">
        <v>210</v>
      </c>
      <c r="B227" s="250" t="s">
        <v>211</v>
      </c>
      <c r="C227" s="332"/>
      <c r="D227" s="183">
        <f>H227</f>
        <v>0</v>
      </c>
      <c r="E227" s="170">
        <f t="shared" si="46"/>
        <v>0</v>
      </c>
      <c r="F227" s="65" t="e">
        <f t="shared" si="47"/>
        <v>#DIV/0!</v>
      </c>
      <c r="G227" s="183"/>
      <c r="H227" s="183"/>
      <c r="I227" s="183" t="e">
        <f t="shared" si="45"/>
        <v>#DIV/0!</v>
      </c>
      <c r="J227" s="212"/>
      <c r="K227" s="212"/>
      <c r="L227" s="212"/>
      <c r="M227" s="212"/>
      <c r="N227" s="212"/>
      <c r="O227" s="212"/>
      <c r="P227" s="225"/>
      <c r="Q227" s="225"/>
      <c r="R227" s="225"/>
      <c r="S227" s="225"/>
      <c r="T227" s="225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  <c r="AE227" s="225"/>
      <c r="AF227" s="225"/>
      <c r="AG227" s="225"/>
      <c r="AH227" s="225"/>
      <c r="AI227" s="225"/>
      <c r="AJ227" s="225"/>
      <c r="AK227" s="225"/>
      <c r="AL227" s="225"/>
      <c r="AM227" s="225"/>
      <c r="AN227" s="225"/>
      <c r="AO227" s="225"/>
      <c r="AP227" s="225"/>
      <c r="AQ227" s="225"/>
      <c r="AR227" s="225"/>
      <c r="AS227" s="226"/>
      <c r="AT227" s="226"/>
    </row>
    <row r="228" spans="1:46" s="227" customFormat="1" ht="18.75" x14ac:dyDescent="0.3">
      <c r="A228" s="331" t="s">
        <v>63</v>
      </c>
      <c r="B228" s="250">
        <v>2260382</v>
      </c>
      <c r="C228" s="332"/>
      <c r="D228" s="183">
        <f>H228</f>
        <v>0</v>
      </c>
      <c r="E228" s="170">
        <f t="shared" si="46"/>
        <v>0</v>
      </c>
      <c r="F228" s="65" t="e">
        <f>D228/C228*100</f>
        <v>#DIV/0!</v>
      </c>
      <c r="G228" s="183"/>
      <c r="H228" s="183"/>
      <c r="I228" s="183" t="e">
        <f t="shared" si="45"/>
        <v>#DIV/0!</v>
      </c>
      <c r="J228" s="212"/>
      <c r="K228" s="212"/>
      <c r="L228" s="212"/>
      <c r="M228" s="212"/>
      <c r="N228" s="212"/>
      <c r="O228" s="212"/>
      <c r="P228" s="225"/>
      <c r="Q228" s="225"/>
      <c r="R228" s="225"/>
      <c r="S228" s="225"/>
      <c r="T228" s="225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  <c r="AE228" s="225"/>
      <c r="AF228" s="225"/>
      <c r="AG228" s="225"/>
      <c r="AH228" s="225"/>
      <c r="AI228" s="225"/>
      <c r="AJ228" s="225"/>
      <c r="AK228" s="225"/>
      <c r="AL228" s="225"/>
      <c r="AM228" s="225"/>
      <c r="AN228" s="225"/>
      <c r="AO228" s="225"/>
      <c r="AP228" s="225"/>
      <c r="AQ228" s="225"/>
      <c r="AR228" s="225"/>
      <c r="AS228" s="226"/>
      <c r="AT228" s="226"/>
    </row>
    <row r="229" spans="1:46" s="330" customFormat="1" ht="18.75" x14ac:dyDescent="0.25">
      <c r="A229" s="139" t="s">
        <v>62</v>
      </c>
      <c r="B229" s="404" t="s">
        <v>160</v>
      </c>
      <c r="C229" s="405">
        <f>C230+C234+C236</f>
        <v>0</v>
      </c>
      <c r="D229" s="405">
        <f>D230+D234+D236</f>
        <v>0</v>
      </c>
      <c r="E229" s="405">
        <f>E230+E234+E236</f>
        <v>0</v>
      </c>
      <c r="F229" s="134" t="e">
        <f t="shared" si="47"/>
        <v>#DIV/0!</v>
      </c>
      <c r="G229" s="405">
        <f>G230+G234+G236</f>
        <v>0</v>
      </c>
      <c r="H229" s="405">
        <f>H230+H234+H236</f>
        <v>0</v>
      </c>
      <c r="I229" s="405" t="e">
        <f t="shared" si="45"/>
        <v>#DIV/0!</v>
      </c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84"/>
      <c r="AS229" s="329"/>
      <c r="AT229" s="329"/>
    </row>
    <row r="230" spans="1:46" s="243" customFormat="1" ht="21" customHeight="1" x14ac:dyDescent="0.25">
      <c r="A230" s="200" t="s">
        <v>34</v>
      </c>
      <c r="B230" s="321">
        <v>226</v>
      </c>
      <c r="C230" s="322">
        <f>SUM(C231:C233)</f>
        <v>0</v>
      </c>
      <c r="D230" s="322">
        <f>SUM(D231:D233)</f>
        <v>0</v>
      </c>
      <c r="E230" s="322">
        <f>SUM(E231:E233)</f>
        <v>0</v>
      </c>
      <c r="F230" s="86" t="e">
        <f t="shared" si="47"/>
        <v>#DIV/0!</v>
      </c>
      <c r="G230" s="322">
        <f>SUM(G231:G233)</f>
        <v>0</v>
      </c>
      <c r="H230" s="322">
        <f>SUM(H231:H233)</f>
        <v>0</v>
      </c>
      <c r="I230" s="322" t="e">
        <f t="shared" si="45"/>
        <v>#DIV/0!</v>
      </c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84"/>
      <c r="AS230" s="242"/>
      <c r="AT230" s="242"/>
    </row>
    <row r="231" spans="1:46" s="387" customFormat="1" ht="52.5" customHeight="1" x14ac:dyDescent="0.3">
      <c r="A231" s="409" t="s">
        <v>212</v>
      </c>
      <c r="B231" s="250">
        <v>2260019</v>
      </c>
      <c r="C231" s="334"/>
      <c r="D231" s="183">
        <f>H231</f>
        <v>0</v>
      </c>
      <c r="E231" s="170">
        <f t="shared" ref="E231:E237" si="48">C231-D231</f>
        <v>0</v>
      </c>
      <c r="F231" s="65" t="e">
        <f t="shared" si="47"/>
        <v>#DIV/0!</v>
      </c>
      <c r="G231" s="183"/>
      <c r="H231" s="183"/>
      <c r="I231" s="183" t="e">
        <f t="shared" si="45"/>
        <v>#DIV/0!</v>
      </c>
      <c r="J231" s="212"/>
      <c r="K231" s="212"/>
      <c r="L231" s="212"/>
      <c r="M231" s="212"/>
      <c r="N231" s="212"/>
      <c r="O231" s="212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  <c r="AE231" s="225"/>
      <c r="AF231" s="225"/>
      <c r="AG231" s="225"/>
      <c r="AH231" s="225"/>
      <c r="AI231" s="225"/>
      <c r="AJ231" s="225"/>
      <c r="AK231" s="225"/>
      <c r="AL231" s="225"/>
      <c r="AM231" s="225"/>
      <c r="AN231" s="225"/>
      <c r="AO231" s="225"/>
      <c r="AP231" s="225"/>
      <c r="AQ231" s="225"/>
      <c r="AR231" s="225"/>
      <c r="AS231" s="225"/>
      <c r="AT231" s="225"/>
    </row>
    <row r="232" spans="1:46" s="387" customFormat="1" ht="63" customHeight="1" x14ac:dyDescent="0.3">
      <c r="A232" s="409" t="s">
        <v>208</v>
      </c>
      <c r="B232" s="250">
        <v>2260050</v>
      </c>
      <c r="C232" s="334"/>
      <c r="D232" s="183">
        <f>H232</f>
        <v>0</v>
      </c>
      <c r="E232" s="170">
        <f t="shared" si="48"/>
        <v>0</v>
      </c>
      <c r="F232" s="65" t="e">
        <f t="shared" si="47"/>
        <v>#DIV/0!</v>
      </c>
      <c r="G232" s="183"/>
      <c r="H232" s="183"/>
      <c r="I232" s="183" t="e">
        <f t="shared" si="45"/>
        <v>#DIV/0!</v>
      </c>
      <c r="J232" s="212"/>
      <c r="K232" s="212"/>
      <c r="L232" s="212"/>
      <c r="M232" s="212"/>
      <c r="N232" s="212"/>
      <c r="O232" s="212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5"/>
      <c r="AH232" s="225"/>
      <c r="AI232" s="225"/>
      <c r="AJ232" s="225"/>
      <c r="AK232" s="225"/>
      <c r="AL232" s="225"/>
      <c r="AM232" s="225"/>
      <c r="AN232" s="225"/>
      <c r="AO232" s="225"/>
      <c r="AP232" s="225"/>
      <c r="AQ232" s="225"/>
      <c r="AR232" s="225"/>
      <c r="AS232" s="225"/>
      <c r="AT232" s="225"/>
    </row>
    <row r="233" spans="1:46" s="387" customFormat="1" ht="24.75" customHeight="1" x14ac:dyDescent="0.3">
      <c r="A233" s="331" t="s">
        <v>63</v>
      </c>
      <c r="B233" s="250">
        <v>2260382</v>
      </c>
      <c r="C233" s="334"/>
      <c r="D233" s="183">
        <f>H233</f>
        <v>0</v>
      </c>
      <c r="E233" s="170">
        <f t="shared" si="48"/>
        <v>0</v>
      </c>
      <c r="F233" s="65" t="e">
        <f t="shared" si="47"/>
        <v>#DIV/0!</v>
      </c>
      <c r="G233" s="183"/>
      <c r="H233" s="183"/>
      <c r="I233" s="183" t="e">
        <f t="shared" si="45"/>
        <v>#DIV/0!</v>
      </c>
      <c r="J233" s="212"/>
      <c r="K233" s="212"/>
      <c r="L233" s="212"/>
      <c r="M233" s="212"/>
      <c r="N233" s="212"/>
      <c r="O233" s="212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  <c r="AE233" s="225"/>
      <c r="AF233" s="225"/>
      <c r="AG233" s="225"/>
      <c r="AH233" s="225"/>
      <c r="AI233" s="225"/>
      <c r="AJ233" s="225"/>
      <c r="AK233" s="225"/>
      <c r="AL233" s="225"/>
      <c r="AM233" s="225"/>
      <c r="AN233" s="225"/>
      <c r="AO233" s="225"/>
      <c r="AP233" s="225"/>
      <c r="AQ233" s="225"/>
      <c r="AR233" s="225"/>
      <c r="AS233" s="225"/>
      <c r="AT233" s="225"/>
    </row>
    <row r="234" spans="1:46" s="243" customFormat="1" ht="23.25" customHeight="1" x14ac:dyDescent="0.25">
      <c r="A234" s="221" t="s">
        <v>38</v>
      </c>
      <c r="B234" s="321">
        <v>310</v>
      </c>
      <c r="C234" s="322">
        <f>C235</f>
        <v>0</v>
      </c>
      <c r="D234" s="322">
        <f>D235</f>
        <v>0</v>
      </c>
      <c r="E234" s="322">
        <f>E235</f>
        <v>0</v>
      </c>
      <c r="F234" s="86" t="e">
        <f t="shared" si="47"/>
        <v>#DIV/0!</v>
      </c>
      <c r="G234" s="322">
        <f>G235</f>
        <v>0</v>
      </c>
      <c r="H234" s="322">
        <f>H235</f>
        <v>0</v>
      </c>
      <c r="I234" s="322" t="e">
        <f t="shared" si="45"/>
        <v>#DIV/0!</v>
      </c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84"/>
      <c r="AS234" s="242"/>
      <c r="AT234" s="242"/>
    </row>
    <row r="235" spans="1:46" s="387" customFormat="1" ht="18.75" x14ac:dyDescent="0.3">
      <c r="A235" s="246" t="s">
        <v>213</v>
      </c>
      <c r="B235" s="250">
        <v>3100267</v>
      </c>
      <c r="C235" s="334"/>
      <c r="D235" s="183">
        <f>H235</f>
        <v>0</v>
      </c>
      <c r="E235" s="170">
        <f t="shared" si="48"/>
        <v>0</v>
      </c>
      <c r="F235" s="65" t="e">
        <f t="shared" si="47"/>
        <v>#DIV/0!</v>
      </c>
      <c r="G235" s="183"/>
      <c r="H235" s="183"/>
      <c r="I235" s="183" t="e">
        <f t="shared" si="45"/>
        <v>#DIV/0!</v>
      </c>
      <c r="J235" s="212"/>
      <c r="K235" s="212"/>
      <c r="L235" s="212"/>
      <c r="M235" s="212"/>
      <c r="N235" s="212"/>
      <c r="O235" s="212"/>
      <c r="P235" s="225"/>
      <c r="Q235" s="225"/>
      <c r="R235" s="225"/>
      <c r="S235" s="225"/>
      <c r="T235" s="225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  <c r="AE235" s="225"/>
      <c r="AF235" s="225"/>
      <c r="AG235" s="225"/>
      <c r="AH235" s="225"/>
      <c r="AI235" s="225"/>
      <c r="AJ235" s="225"/>
      <c r="AK235" s="225"/>
      <c r="AL235" s="225"/>
      <c r="AM235" s="225"/>
      <c r="AN235" s="225"/>
      <c r="AO235" s="225"/>
      <c r="AP235" s="225"/>
      <c r="AQ235" s="225"/>
      <c r="AR235" s="225"/>
      <c r="AS235" s="225"/>
      <c r="AT235" s="225"/>
    </row>
    <row r="236" spans="1:46" s="243" customFormat="1" ht="21.75" customHeight="1" x14ac:dyDescent="0.25">
      <c r="A236" s="221" t="s">
        <v>43</v>
      </c>
      <c r="B236" s="321">
        <v>346</v>
      </c>
      <c r="C236" s="322">
        <f>C237</f>
        <v>0</v>
      </c>
      <c r="D236" s="322">
        <f>D237</f>
        <v>0</v>
      </c>
      <c r="E236" s="322">
        <f>E237</f>
        <v>0</v>
      </c>
      <c r="F236" s="86" t="e">
        <f t="shared" si="47"/>
        <v>#DIV/0!</v>
      </c>
      <c r="G236" s="322">
        <f>G237</f>
        <v>0</v>
      </c>
      <c r="H236" s="322">
        <f>H237</f>
        <v>0</v>
      </c>
      <c r="I236" s="322" t="e">
        <f t="shared" si="45"/>
        <v>#DIV/0!</v>
      </c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184"/>
      <c r="AB236" s="184"/>
      <c r="AC236" s="184"/>
      <c r="AD236" s="184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84"/>
      <c r="AS236" s="242"/>
      <c r="AT236" s="242"/>
    </row>
    <row r="237" spans="1:46" s="387" customFormat="1" ht="39.75" customHeight="1" x14ac:dyDescent="0.3">
      <c r="A237" s="331" t="s">
        <v>144</v>
      </c>
      <c r="B237" s="250">
        <v>3460030</v>
      </c>
      <c r="C237" s="334"/>
      <c r="D237" s="183">
        <f>H237</f>
        <v>0</v>
      </c>
      <c r="E237" s="170">
        <f t="shared" si="48"/>
        <v>0</v>
      </c>
      <c r="F237" s="65" t="e">
        <f t="shared" si="47"/>
        <v>#DIV/0!</v>
      </c>
      <c r="G237" s="183"/>
      <c r="H237" s="183"/>
      <c r="I237" s="183" t="e">
        <f t="shared" si="45"/>
        <v>#DIV/0!</v>
      </c>
      <c r="J237" s="212"/>
      <c r="K237" s="212"/>
      <c r="L237" s="212"/>
      <c r="M237" s="212"/>
      <c r="N237" s="212"/>
      <c r="O237" s="212"/>
      <c r="P237" s="225"/>
      <c r="Q237" s="225"/>
      <c r="R237" s="225"/>
      <c r="S237" s="225"/>
      <c r="T237" s="225"/>
      <c r="U237" s="225"/>
      <c r="V237" s="225"/>
      <c r="W237" s="225"/>
      <c r="X237" s="225"/>
      <c r="Y237" s="225"/>
      <c r="Z237" s="225"/>
      <c r="AA237" s="225"/>
      <c r="AB237" s="225"/>
      <c r="AC237" s="225"/>
      <c r="AD237" s="225"/>
      <c r="AE237" s="225"/>
      <c r="AF237" s="225"/>
      <c r="AG237" s="225"/>
      <c r="AH237" s="225"/>
      <c r="AI237" s="225"/>
      <c r="AJ237" s="225"/>
      <c r="AK237" s="225"/>
      <c r="AL237" s="225"/>
      <c r="AM237" s="225"/>
      <c r="AN237" s="225"/>
      <c r="AO237" s="225"/>
      <c r="AP237" s="225"/>
      <c r="AQ237" s="225"/>
      <c r="AR237" s="225"/>
      <c r="AS237" s="225"/>
      <c r="AT237" s="225"/>
    </row>
    <row r="238" spans="1:46" s="330" customFormat="1" ht="18.75" x14ac:dyDescent="0.25">
      <c r="A238" s="139" t="s">
        <v>66</v>
      </c>
      <c r="B238" s="404" t="s">
        <v>171</v>
      </c>
      <c r="C238" s="405">
        <f>C239+C243+C245</f>
        <v>0</v>
      </c>
      <c r="D238" s="405">
        <f>D239+D243+D245</f>
        <v>0</v>
      </c>
      <c r="E238" s="405">
        <f>E239+E243+E245</f>
        <v>0</v>
      </c>
      <c r="F238" s="134" t="e">
        <f t="shared" si="47"/>
        <v>#DIV/0!</v>
      </c>
      <c r="G238" s="405">
        <f>G239+G243+G245</f>
        <v>0</v>
      </c>
      <c r="H238" s="405">
        <f>H239+H243+H245</f>
        <v>0</v>
      </c>
      <c r="I238" s="405" t="e">
        <f t="shared" si="45"/>
        <v>#DIV/0!</v>
      </c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B238" s="184"/>
      <c r="AC238" s="184"/>
      <c r="AD238" s="184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84"/>
      <c r="AS238" s="329"/>
      <c r="AT238" s="329"/>
    </row>
    <row r="239" spans="1:46" s="243" customFormat="1" ht="32.25" customHeight="1" x14ac:dyDescent="0.25">
      <c r="A239" s="200" t="s">
        <v>34</v>
      </c>
      <c r="B239" s="321">
        <v>226</v>
      </c>
      <c r="C239" s="322">
        <f>SUM(C240:C242)</f>
        <v>0</v>
      </c>
      <c r="D239" s="322">
        <f>SUM(D240:D242)</f>
        <v>0</v>
      </c>
      <c r="E239" s="322">
        <f>SUM(E240:E242)</f>
        <v>0</v>
      </c>
      <c r="F239" s="86" t="e">
        <f t="shared" si="47"/>
        <v>#DIV/0!</v>
      </c>
      <c r="G239" s="322">
        <f>SUM(G240:G242)</f>
        <v>0</v>
      </c>
      <c r="H239" s="322">
        <f>SUM(H240:H242)</f>
        <v>0</v>
      </c>
      <c r="I239" s="322" t="e">
        <f>H239/G239*100</f>
        <v>#DIV/0!</v>
      </c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84"/>
      <c r="AS239" s="242"/>
      <c r="AT239" s="242"/>
    </row>
    <row r="240" spans="1:46" s="387" customFormat="1" ht="48" customHeight="1" x14ac:dyDescent="0.3">
      <c r="A240" s="409" t="s">
        <v>212</v>
      </c>
      <c r="B240" s="250">
        <v>2260019</v>
      </c>
      <c r="C240" s="334"/>
      <c r="D240" s="183">
        <f>H240</f>
        <v>0</v>
      </c>
      <c r="E240" s="170">
        <f t="shared" ref="E240:E242" si="49">C240-D240</f>
        <v>0</v>
      </c>
      <c r="F240" s="65" t="e">
        <f t="shared" si="47"/>
        <v>#DIV/0!</v>
      </c>
      <c r="G240" s="183"/>
      <c r="H240" s="183"/>
      <c r="I240" s="183" t="e">
        <f t="shared" si="45"/>
        <v>#DIV/0!</v>
      </c>
      <c r="J240" s="212"/>
      <c r="K240" s="212"/>
      <c r="L240" s="212"/>
      <c r="M240" s="212"/>
      <c r="N240" s="212"/>
      <c r="O240" s="212"/>
      <c r="P240" s="225"/>
      <c r="Q240" s="225"/>
      <c r="R240" s="225"/>
      <c r="S240" s="225"/>
      <c r="T240" s="225"/>
      <c r="U240" s="225"/>
      <c r="V240" s="225"/>
      <c r="W240" s="225"/>
      <c r="X240" s="225"/>
      <c r="Y240" s="225"/>
      <c r="Z240" s="225"/>
      <c r="AA240" s="225"/>
      <c r="AB240" s="225"/>
      <c r="AC240" s="225"/>
      <c r="AD240" s="225"/>
      <c r="AE240" s="225"/>
      <c r="AF240" s="225"/>
      <c r="AG240" s="225"/>
      <c r="AH240" s="225"/>
      <c r="AI240" s="225"/>
      <c r="AJ240" s="225"/>
      <c r="AK240" s="225"/>
      <c r="AL240" s="225"/>
      <c r="AM240" s="225"/>
      <c r="AN240" s="225"/>
      <c r="AO240" s="225"/>
      <c r="AP240" s="225"/>
      <c r="AQ240" s="225"/>
      <c r="AR240" s="225"/>
      <c r="AS240" s="225"/>
      <c r="AT240" s="225"/>
    </row>
    <row r="241" spans="1:46" s="387" customFormat="1" ht="54" customHeight="1" x14ac:dyDescent="0.3">
      <c r="A241" s="331" t="s">
        <v>208</v>
      </c>
      <c r="B241" s="250">
        <v>2260050</v>
      </c>
      <c r="C241" s="334"/>
      <c r="D241" s="183">
        <f>H241</f>
        <v>0</v>
      </c>
      <c r="E241" s="170">
        <f t="shared" si="49"/>
        <v>0</v>
      </c>
      <c r="F241" s="65" t="e">
        <f t="shared" si="47"/>
        <v>#DIV/0!</v>
      </c>
      <c r="G241" s="183"/>
      <c r="H241" s="183"/>
      <c r="I241" s="183" t="e">
        <f t="shared" si="45"/>
        <v>#DIV/0!</v>
      </c>
      <c r="J241" s="212"/>
      <c r="K241" s="212"/>
      <c r="L241" s="212"/>
      <c r="M241" s="212"/>
      <c r="N241" s="212"/>
      <c r="O241" s="212"/>
      <c r="P241" s="225"/>
      <c r="Q241" s="225"/>
      <c r="R241" s="225"/>
      <c r="S241" s="225"/>
      <c r="T241" s="225"/>
      <c r="U241" s="225"/>
      <c r="V241" s="225"/>
      <c r="W241" s="225"/>
      <c r="X241" s="225"/>
      <c r="Y241" s="225"/>
      <c r="Z241" s="225"/>
      <c r="AA241" s="225"/>
      <c r="AB241" s="225"/>
      <c r="AC241" s="225"/>
      <c r="AD241" s="225"/>
      <c r="AE241" s="225"/>
      <c r="AF241" s="225"/>
      <c r="AG241" s="225"/>
      <c r="AH241" s="225"/>
      <c r="AI241" s="225"/>
      <c r="AJ241" s="225"/>
      <c r="AK241" s="225"/>
      <c r="AL241" s="225"/>
      <c r="AM241" s="225"/>
      <c r="AN241" s="225"/>
      <c r="AO241" s="225"/>
      <c r="AP241" s="225"/>
      <c r="AQ241" s="225"/>
      <c r="AR241" s="225"/>
      <c r="AS241" s="225"/>
      <c r="AT241" s="225"/>
    </row>
    <row r="242" spans="1:46" s="387" customFormat="1" ht="19.5" customHeight="1" x14ac:dyDescent="0.3">
      <c r="A242" s="331" t="s">
        <v>187</v>
      </c>
      <c r="B242" s="250">
        <v>2260382</v>
      </c>
      <c r="C242" s="334"/>
      <c r="D242" s="183">
        <f>H242</f>
        <v>0</v>
      </c>
      <c r="E242" s="170">
        <f t="shared" si="49"/>
        <v>0</v>
      </c>
      <c r="F242" s="65" t="e">
        <f t="shared" si="47"/>
        <v>#DIV/0!</v>
      </c>
      <c r="G242" s="183"/>
      <c r="H242" s="183"/>
      <c r="I242" s="183" t="e">
        <f>H242/G242*100</f>
        <v>#DIV/0!</v>
      </c>
      <c r="J242" s="212"/>
      <c r="K242" s="212"/>
      <c r="L242" s="212"/>
      <c r="M242" s="212"/>
      <c r="N242" s="212"/>
      <c r="O242" s="212"/>
      <c r="P242" s="225"/>
      <c r="Q242" s="225"/>
      <c r="R242" s="225"/>
      <c r="S242" s="225"/>
      <c r="T242" s="225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  <c r="AE242" s="225"/>
      <c r="AF242" s="225"/>
      <c r="AG242" s="225"/>
      <c r="AH242" s="225"/>
      <c r="AI242" s="225"/>
      <c r="AJ242" s="225"/>
      <c r="AK242" s="225"/>
      <c r="AL242" s="225"/>
      <c r="AM242" s="225"/>
      <c r="AN242" s="225"/>
      <c r="AO242" s="225"/>
      <c r="AP242" s="225"/>
      <c r="AQ242" s="225"/>
      <c r="AR242" s="225"/>
      <c r="AS242" s="225"/>
      <c r="AT242" s="225"/>
    </row>
    <row r="243" spans="1:46" s="243" customFormat="1" ht="24.75" customHeight="1" x14ac:dyDescent="0.25">
      <c r="A243" s="221" t="s">
        <v>38</v>
      </c>
      <c r="B243" s="321">
        <v>310</v>
      </c>
      <c r="C243" s="322">
        <f>C244</f>
        <v>0</v>
      </c>
      <c r="D243" s="322">
        <f>D244</f>
        <v>0</v>
      </c>
      <c r="E243" s="322">
        <f>E244</f>
        <v>0</v>
      </c>
      <c r="F243" s="86" t="e">
        <f t="shared" si="47"/>
        <v>#DIV/0!</v>
      </c>
      <c r="G243" s="322">
        <f>G244</f>
        <v>0</v>
      </c>
      <c r="H243" s="322">
        <f>H244</f>
        <v>0</v>
      </c>
      <c r="I243" s="322" t="e">
        <f t="shared" si="45"/>
        <v>#DIV/0!</v>
      </c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84"/>
      <c r="AS243" s="242"/>
      <c r="AT243" s="242"/>
    </row>
    <row r="244" spans="1:46" s="387" customFormat="1" ht="18.75" customHeight="1" x14ac:dyDescent="0.3">
      <c r="A244" s="331" t="s">
        <v>213</v>
      </c>
      <c r="B244" s="250">
        <v>3100267</v>
      </c>
      <c r="C244" s="334"/>
      <c r="D244" s="183">
        <f>H244</f>
        <v>0</v>
      </c>
      <c r="E244" s="170">
        <f t="shared" ref="E244" si="50">C244-D244</f>
        <v>0</v>
      </c>
      <c r="F244" s="65" t="e">
        <f t="shared" si="47"/>
        <v>#DIV/0!</v>
      </c>
      <c r="G244" s="183"/>
      <c r="H244" s="183"/>
      <c r="I244" s="183" t="e">
        <f t="shared" si="45"/>
        <v>#DIV/0!</v>
      </c>
      <c r="J244" s="212"/>
      <c r="K244" s="212"/>
      <c r="L244" s="212"/>
      <c r="M244" s="212"/>
      <c r="N244" s="212"/>
      <c r="O244" s="212"/>
      <c r="P244" s="225"/>
      <c r="Q244" s="225"/>
      <c r="R244" s="225"/>
      <c r="S244" s="225"/>
      <c r="T244" s="225"/>
      <c r="U244" s="225"/>
      <c r="V244" s="225"/>
      <c r="W244" s="225"/>
      <c r="X244" s="225"/>
      <c r="Y244" s="225"/>
      <c r="Z244" s="225"/>
      <c r="AA244" s="225"/>
      <c r="AB244" s="225"/>
      <c r="AC244" s="225"/>
      <c r="AD244" s="225"/>
      <c r="AE244" s="225"/>
      <c r="AF244" s="225"/>
      <c r="AG244" s="225"/>
      <c r="AH244" s="225"/>
      <c r="AI244" s="225"/>
      <c r="AJ244" s="225"/>
      <c r="AK244" s="225"/>
      <c r="AL244" s="225"/>
      <c r="AM244" s="225"/>
      <c r="AN244" s="225"/>
      <c r="AO244" s="225"/>
      <c r="AP244" s="225"/>
      <c r="AQ244" s="225"/>
      <c r="AR244" s="225"/>
      <c r="AS244" s="225"/>
      <c r="AT244" s="225"/>
    </row>
    <row r="245" spans="1:46" s="243" customFormat="1" ht="21.75" customHeight="1" x14ac:dyDescent="0.25">
      <c r="A245" s="221" t="s">
        <v>43</v>
      </c>
      <c r="B245" s="321">
        <v>346</v>
      </c>
      <c r="C245" s="322">
        <f>C246</f>
        <v>0</v>
      </c>
      <c r="D245" s="322">
        <f>D246</f>
        <v>0</v>
      </c>
      <c r="E245" s="322">
        <f>E246</f>
        <v>0</v>
      </c>
      <c r="F245" s="86" t="e">
        <f t="shared" si="47"/>
        <v>#DIV/0!</v>
      </c>
      <c r="G245" s="322">
        <f>G246</f>
        <v>0</v>
      </c>
      <c r="H245" s="322">
        <f>H246</f>
        <v>0</v>
      </c>
      <c r="I245" s="322" t="e">
        <f t="shared" si="45"/>
        <v>#DIV/0!</v>
      </c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  <c r="AG245" s="184"/>
      <c r="AH245" s="184"/>
      <c r="AI245" s="184"/>
      <c r="AJ245" s="184"/>
      <c r="AK245" s="184"/>
      <c r="AL245" s="184"/>
      <c r="AM245" s="184"/>
      <c r="AN245" s="184"/>
      <c r="AO245" s="184"/>
      <c r="AP245" s="184"/>
      <c r="AQ245" s="184"/>
      <c r="AR245" s="184"/>
      <c r="AS245" s="242"/>
      <c r="AT245" s="242"/>
    </row>
    <row r="246" spans="1:46" s="387" customFormat="1" ht="21.75" customHeight="1" x14ac:dyDescent="0.3">
      <c r="A246" s="331" t="s">
        <v>144</v>
      </c>
      <c r="B246" s="250">
        <v>3460030</v>
      </c>
      <c r="C246" s="334"/>
      <c r="D246" s="183">
        <f>H246</f>
        <v>0</v>
      </c>
      <c r="E246" s="170">
        <f t="shared" ref="E246" si="51">C246-D246</f>
        <v>0</v>
      </c>
      <c r="F246" s="65" t="e">
        <f t="shared" si="47"/>
        <v>#DIV/0!</v>
      </c>
      <c r="G246" s="183"/>
      <c r="H246" s="183"/>
      <c r="I246" s="183" t="e">
        <f t="shared" si="45"/>
        <v>#DIV/0!</v>
      </c>
      <c r="J246" s="212"/>
      <c r="K246" s="212"/>
      <c r="L246" s="212"/>
      <c r="M246" s="212"/>
      <c r="N246" s="212"/>
      <c r="O246" s="212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5"/>
      <c r="AH246" s="225"/>
      <c r="AI246" s="225"/>
      <c r="AJ246" s="225"/>
      <c r="AK246" s="225"/>
      <c r="AL246" s="225"/>
      <c r="AM246" s="225"/>
      <c r="AN246" s="225"/>
      <c r="AO246" s="225"/>
      <c r="AP246" s="225"/>
      <c r="AQ246" s="225"/>
      <c r="AR246" s="225"/>
      <c r="AS246" s="225"/>
      <c r="AT246" s="225"/>
    </row>
    <row r="247" spans="1:46" s="387" customFormat="1" ht="55.5" customHeight="1" x14ac:dyDescent="0.25">
      <c r="A247" s="48" t="s">
        <v>214</v>
      </c>
      <c r="B247" s="410" t="s">
        <v>215</v>
      </c>
      <c r="C247" s="411">
        <f>C248</f>
        <v>0</v>
      </c>
      <c r="D247" s="411">
        <f t="shared" ref="D247:I248" si="52">D248</f>
        <v>0</v>
      </c>
      <c r="E247" s="411">
        <f t="shared" si="52"/>
        <v>0</v>
      </c>
      <c r="F247" s="411" t="e">
        <f t="shared" si="52"/>
        <v>#DIV/0!</v>
      </c>
      <c r="G247" s="411">
        <f t="shared" si="52"/>
        <v>0</v>
      </c>
      <c r="H247" s="411">
        <f t="shared" si="52"/>
        <v>0</v>
      </c>
      <c r="I247" s="411" t="e">
        <f t="shared" si="52"/>
        <v>#DIV/0!</v>
      </c>
      <c r="J247" s="212"/>
      <c r="K247" s="212"/>
      <c r="L247" s="212"/>
      <c r="M247" s="212"/>
      <c r="N247" s="212"/>
      <c r="O247" s="212"/>
      <c r="P247" s="225"/>
      <c r="Q247" s="225"/>
      <c r="R247" s="225"/>
      <c r="S247" s="225"/>
      <c r="T247" s="225"/>
      <c r="U247" s="225"/>
      <c r="V247" s="225"/>
      <c r="W247" s="225"/>
      <c r="X247" s="225"/>
      <c r="Y247" s="225"/>
      <c r="Z247" s="225"/>
      <c r="AA247" s="225"/>
      <c r="AB247" s="225"/>
      <c r="AC247" s="225"/>
      <c r="AD247" s="225"/>
      <c r="AE247" s="225"/>
      <c r="AF247" s="225"/>
      <c r="AG247" s="225"/>
      <c r="AH247" s="225"/>
      <c r="AI247" s="225"/>
      <c r="AJ247" s="225"/>
      <c r="AK247" s="225"/>
      <c r="AL247" s="225"/>
      <c r="AM247" s="225"/>
      <c r="AN247" s="225"/>
      <c r="AO247" s="225"/>
      <c r="AP247" s="225"/>
      <c r="AQ247" s="225"/>
      <c r="AR247" s="225"/>
      <c r="AS247" s="225"/>
      <c r="AT247" s="225"/>
    </row>
    <row r="248" spans="1:46" s="387" customFormat="1" ht="21.75" customHeight="1" x14ac:dyDescent="0.25">
      <c r="A248" s="412" t="s">
        <v>34</v>
      </c>
      <c r="B248" s="413" t="s">
        <v>184</v>
      </c>
      <c r="C248" s="414">
        <f>C249</f>
        <v>0</v>
      </c>
      <c r="D248" s="414">
        <f t="shared" si="52"/>
        <v>0</v>
      </c>
      <c r="E248" s="414">
        <f t="shared" si="52"/>
        <v>0</v>
      </c>
      <c r="F248" s="414" t="e">
        <f t="shared" si="52"/>
        <v>#DIV/0!</v>
      </c>
      <c r="G248" s="414">
        <f t="shared" si="52"/>
        <v>0</v>
      </c>
      <c r="H248" s="414">
        <f t="shared" si="52"/>
        <v>0</v>
      </c>
      <c r="I248" s="414" t="e">
        <f t="shared" si="52"/>
        <v>#DIV/0!</v>
      </c>
      <c r="J248" s="212"/>
      <c r="K248" s="212"/>
      <c r="L248" s="212"/>
      <c r="M248" s="212"/>
      <c r="N248" s="212"/>
      <c r="O248" s="212"/>
      <c r="P248" s="225"/>
      <c r="Q248" s="225"/>
      <c r="R248" s="225"/>
      <c r="S248" s="225"/>
      <c r="T248" s="225"/>
      <c r="U248" s="225"/>
      <c r="V248" s="225"/>
      <c r="W248" s="225"/>
      <c r="X248" s="225"/>
      <c r="Y248" s="225"/>
      <c r="Z248" s="225"/>
      <c r="AA248" s="225"/>
      <c r="AB248" s="225"/>
      <c r="AC248" s="225"/>
      <c r="AD248" s="225"/>
      <c r="AE248" s="225"/>
      <c r="AF248" s="225"/>
      <c r="AG248" s="225"/>
      <c r="AH248" s="225"/>
      <c r="AI248" s="225"/>
      <c r="AJ248" s="225"/>
      <c r="AK248" s="225"/>
      <c r="AL248" s="225"/>
      <c r="AM248" s="225"/>
      <c r="AN248" s="225"/>
      <c r="AO248" s="225"/>
      <c r="AP248" s="225"/>
      <c r="AQ248" s="225"/>
      <c r="AR248" s="225"/>
      <c r="AS248" s="225"/>
      <c r="AT248" s="225"/>
    </row>
    <row r="249" spans="1:46" s="387" customFormat="1" ht="81.75" customHeight="1" x14ac:dyDescent="0.3">
      <c r="A249" s="311" t="s">
        <v>216</v>
      </c>
      <c r="B249" s="415">
        <v>2260056</v>
      </c>
      <c r="C249" s="416"/>
      <c r="D249" s="417"/>
      <c r="E249" s="170">
        <f t="shared" ref="E249" si="53">C249-D249</f>
        <v>0</v>
      </c>
      <c r="F249" s="65" t="e">
        <f t="shared" si="47"/>
        <v>#DIV/0!</v>
      </c>
      <c r="G249" s="417"/>
      <c r="H249" s="417"/>
      <c r="I249" s="183" t="e">
        <f t="shared" si="45"/>
        <v>#DIV/0!</v>
      </c>
      <c r="J249" s="212"/>
      <c r="K249" s="212"/>
      <c r="L249" s="212"/>
      <c r="M249" s="212"/>
      <c r="N249" s="212"/>
      <c r="O249" s="212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  <c r="AE249" s="225"/>
      <c r="AF249" s="225"/>
      <c r="AG249" s="225"/>
      <c r="AH249" s="225"/>
      <c r="AI249" s="225"/>
      <c r="AJ249" s="225"/>
      <c r="AK249" s="225"/>
      <c r="AL249" s="225"/>
      <c r="AM249" s="225"/>
      <c r="AN249" s="225"/>
      <c r="AO249" s="225"/>
      <c r="AP249" s="225"/>
      <c r="AQ249" s="225"/>
      <c r="AR249" s="225"/>
      <c r="AS249" s="225"/>
      <c r="AT249" s="225"/>
    </row>
    <row r="250" spans="1:46" s="403" customFormat="1" ht="60.75" customHeight="1" x14ac:dyDescent="0.3">
      <c r="A250" s="372" t="s">
        <v>217</v>
      </c>
      <c r="B250" s="418" t="s">
        <v>218</v>
      </c>
      <c r="C250" s="419">
        <f>C253+C251</f>
        <v>0</v>
      </c>
      <c r="D250" s="419">
        <f>D253+D251</f>
        <v>0</v>
      </c>
      <c r="E250" s="419">
        <f>E253+E251</f>
        <v>0</v>
      </c>
      <c r="F250" s="126" t="e">
        <f>D250/C250*100</f>
        <v>#DIV/0!</v>
      </c>
      <c r="G250" s="419">
        <f>G253+G251</f>
        <v>0</v>
      </c>
      <c r="H250" s="419">
        <f>H253+H251</f>
        <v>0</v>
      </c>
      <c r="I250" s="419" t="e">
        <f>H250/G250*100</f>
        <v>#DIV/0!</v>
      </c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84"/>
      <c r="AE250" s="184"/>
      <c r="AF250" s="184"/>
      <c r="AG250" s="184"/>
      <c r="AH250" s="184"/>
      <c r="AI250" s="184"/>
      <c r="AJ250" s="184"/>
      <c r="AK250" s="184"/>
      <c r="AL250" s="184"/>
      <c r="AM250" s="184"/>
      <c r="AN250" s="184"/>
      <c r="AO250" s="184"/>
      <c r="AP250" s="184"/>
      <c r="AQ250" s="184"/>
      <c r="AR250" s="184"/>
      <c r="AS250" s="402"/>
      <c r="AT250" s="402"/>
    </row>
    <row r="251" spans="1:46" s="403" customFormat="1" ht="44.25" customHeight="1" x14ac:dyDescent="0.3">
      <c r="A251" s="200" t="s">
        <v>38</v>
      </c>
      <c r="B251" s="420" t="s">
        <v>188</v>
      </c>
      <c r="C251" s="421">
        <f>C252</f>
        <v>0</v>
      </c>
      <c r="D251" s="421">
        <f>D252</f>
        <v>0</v>
      </c>
      <c r="E251" s="421">
        <f>E252</f>
        <v>0</v>
      </c>
      <c r="F251" s="86" t="e">
        <f t="shared" si="47"/>
        <v>#DIV/0!</v>
      </c>
      <c r="G251" s="421">
        <f>G252</f>
        <v>0</v>
      </c>
      <c r="H251" s="421">
        <f>H252</f>
        <v>0</v>
      </c>
      <c r="I251" s="421" t="e">
        <f t="shared" si="45"/>
        <v>#DIV/0!</v>
      </c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  <c r="Z251" s="184"/>
      <c r="AA251" s="184"/>
      <c r="AB251" s="184"/>
      <c r="AC251" s="184"/>
      <c r="AD251" s="184"/>
      <c r="AE251" s="184"/>
      <c r="AF251" s="184"/>
      <c r="AG251" s="184"/>
      <c r="AH251" s="184"/>
      <c r="AI251" s="184"/>
      <c r="AJ251" s="184"/>
      <c r="AK251" s="184"/>
      <c r="AL251" s="184"/>
      <c r="AM251" s="184"/>
      <c r="AN251" s="184"/>
      <c r="AO251" s="184"/>
      <c r="AP251" s="184"/>
      <c r="AQ251" s="184"/>
      <c r="AR251" s="184"/>
      <c r="AS251" s="402"/>
      <c r="AT251" s="402"/>
    </row>
    <row r="252" spans="1:46" s="387" customFormat="1" ht="44.25" customHeight="1" x14ac:dyDescent="0.3">
      <c r="A252" s="422" t="s">
        <v>193</v>
      </c>
      <c r="B252" s="423" t="s">
        <v>219</v>
      </c>
      <c r="C252" s="424"/>
      <c r="D252" s="183">
        <f>H252</f>
        <v>0</v>
      </c>
      <c r="E252" s="170">
        <f>C252-D252</f>
        <v>0</v>
      </c>
      <c r="F252" s="65" t="e">
        <f t="shared" si="47"/>
        <v>#DIV/0!</v>
      </c>
      <c r="G252" s="183"/>
      <c r="H252" s="183"/>
      <c r="I252" s="183" t="e">
        <f t="shared" si="45"/>
        <v>#DIV/0!</v>
      </c>
      <c r="J252" s="212"/>
      <c r="K252" s="212"/>
      <c r="L252" s="212"/>
      <c r="M252" s="212"/>
      <c r="N252" s="212"/>
      <c r="O252" s="212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  <c r="Z252" s="225"/>
      <c r="AA252" s="225"/>
      <c r="AB252" s="225"/>
      <c r="AC252" s="225"/>
      <c r="AD252" s="225"/>
      <c r="AE252" s="225"/>
      <c r="AF252" s="225"/>
      <c r="AG252" s="225"/>
      <c r="AH252" s="225"/>
      <c r="AI252" s="225"/>
      <c r="AJ252" s="225"/>
      <c r="AK252" s="225"/>
      <c r="AL252" s="225"/>
      <c r="AM252" s="225"/>
      <c r="AN252" s="225"/>
      <c r="AO252" s="225"/>
      <c r="AP252" s="225"/>
      <c r="AQ252" s="225"/>
      <c r="AR252" s="225"/>
      <c r="AS252" s="225"/>
      <c r="AT252" s="225"/>
    </row>
    <row r="253" spans="1:46" s="243" customFormat="1" ht="44.25" customHeight="1" x14ac:dyDescent="0.3">
      <c r="A253" s="200" t="s">
        <v>43</v>
      </c>
      <c r="B253" s="420" t="s">
        <v>220</v>
      </c>
      <c r="C253" s="421">
        <f>C254</f>
        <v>0</v>
      </c>
      <c r="D253" s="421">
        <f>D254</f>
        <v>0</v>
      </c>
      <c r="E253" s="421">
        <f>E254</f>
        <v>0</v>
      </c>
      <c r="F253" s="86" t="e">
        <f t="shared" si="47"/>
        <v>#DIV/0!</v>
      </c>
      <c r="G253" s="421">
        <f>G254</f>
        <v>0</v>
      </c>
      <c r="H253" s="421">
        <f>H254</f>
        <v>0</v>
      </c>
      <c r="I253" s="421" t="e">
        <f t="shared" si="45"/>
        <v>#DIV/0!</v>
      </c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84"/>
      <c r="AS253" s="242"/>
      <c r="AT253" s="242"/>
    </row>
    <row r="254" spans="1:46" s="227" customFormat="1" ht="50.25" customHeight="1" x14ac:dyDescent="0.3">
      <c r="A254" s="425" t="s">
        <v>221</v>
      </c>
      <c r="B254" s="426">
        <v>3460012</v>
      </c>
      <c r="C254" s="427"/>
      <c r="D254" s="183">
        <f>H254</f>
        <v>0</v>
      </c>
      <c r="E254" s="183">
        <f>C254-D254</f>
        <v>0</v>
      </c>
      <c r="F254" s="65" t="e">
        <f>D254/C254*100</f>
        <v>#DIV/0!</v>
      </c>
      <c r="G254" s="183"/>
      <c r="H254" s="183"/>
      <c r="I254" s="183" t="e">
        <f t="shared" si="45"/>
        <v>#DIV/0!</v>
      </c>
      <c r="J254" s="212"/>
      <c r="K254" s="212"/>
      <c r="L254" s="212"/>
      <c r="M254" s="212"/>
      <c r="N254" s="212"/>
      <c r="O254" s="212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  <c r="Z254" s="225"/>
      <c r="AA254" s="225"/>
      <c r="AB254" s="225"/>
      <c r="AC254" s="225"/>
      <c r="AD254" s="225"/>
      <c r="AE254" s="225"/>
      <c r="AF254" s="225"/>
      <c r="AG254" s="225"/>
      <c r="AH254" s="225"/>
      <c r="AI254" s="225"/>
      <c r="AJ254" s="225"/>
      <c r="AK254" s="225"/>
      <c r="AL254" s="225"/>
      <c r="AM254" s="225"/>
      <c r="AN254" s="225"/>
      <c r="AO254" s="225"/>
      <c r="AP254" s="225"/>
      <c r="AQ254" s="225"/>
      <c r="AR254" s="225"/>
      <c r="AS254" s="226"/>
      <c r="AT254" s="226"/>
    </row>
    <row r="255" spans="1:46" s="227" customFormat="1" ht="50.25" customHeight="1" x14ac:dyDescent="0.3">
      <c r="A255" s="428" t="s">
        <v>222</v>
      </c>
      <c r="B255" s="429" t="s">
        <v>223</v>
      </c>
      <c r="C255" s="430">
        <f>SUM(C256)</f>
        <v>0</v>
      </c>
      <c r="D255" s="430">
        <f>SUM(D256)</f>
        <v>0</v>
      </c>
      <c r="E255" s="430">
        <f>SUM(E256)</f>
        <v>0</v>
      </c>
      <c r="F255" s="126" t="e">
        <f>D255/C255*100</f>
        <v>#DIV/0!</v>
      </c>
      <c r="G255" s="431">
        <f>SUM(G256)</f>
        <v>0</v>
      </c>
      <c r="H255" s="431">
        <f>SUM(H256)</f>
        <v>0</v>
      </c>
      <c r="I255" s="419" t="e">
        <f>H255/G255*100</f>
        <v>#DIV/0!</v>
      </c>
      <c r="J255" s="212"/>
      <c r="K255" s="212"/>
      <c r="L255" s="212"/>
      <c r="M255" s="212"/>
      <c r="N255" s="212"/>
      <c r="O255" s="212"/>
      <c r="P255" s="225"/>
      <c r="Q255" s="225"/>
      <c r="R255" s="225"/>
      <c r="S255" s="225"/>
      <c r="T255" s="225"/>
      <c r="U255" s="225"/>
      <c r="V255" s="225"/>
      <c r="W255" s="225"/>
      <c r="X255" s="225"/>
      <c r="Y255" s="225"/>
      <c r="Z255" s="225"/>
      <c r="AA255" s="225"/>
      <c r="AB255" s="225"/>
      <c r="AC255" s="225"/>
      <c r="AD255" s="225"/>
      <c r="AE255" s="225"/>
      <c r="AF255" s="225"/>
      <c r="AG255" s="225"/>
      <c r="AH255" s="225"/>
      <c r="AI255" s="225"/>
      <c r="AJ255" s="225"/>
      <c r="AK255" s="225"/>
      <c r="AL255" s="225"/>
      <c r="AM255" s="225"/>
      <c r="AN255" s="225"/>
      <c r="AO255" s="225"/>
      <c r="AP255" s="225"/>
      <c r="AQ255" s="225"/>
      <c r="AR255" s="225"/>
      <c r="AS255" s="226"/>
      <c r="AT255" s="226"/>
    </row>
    <row r="256" spans="1:46" s="227" customFormat="1" ht="33.75" customHeight="1" x14ac:dyDescent="0.3">
      <c r="A256" s="425" t="s">
        <v>224</v>
      </c>
      <c r="B256" s="426">
        <v>2250110</v>
      </c>
      <c r="C256" s="427"/>
      <c r="D256" s="183">
        <f>H256</f>
        <v>0</v>
      </c>
      <c r="E256" s="183">
        <f>C256-D256</f>
        <v>0</v>
      </c>
      <c r="F256" s="65" t="e">
        <f>D256/C256*100</f>
        <v>#DIV/0!</v>
      </c>
      <c r="G256" s="183"/>
      <c r="H256" s="183"/>
      <c r="I256" s="183" t="e">
        <f t="shared" si="45"/>
        <v>#DIV/0!</v>
      </c>
      <c r="J256" s="212"/>
      <c r="K256" s="212"/>
      <c r="L256" s="212"/>
      <c r="M256" s="212"/>
      <c r="N256" s="212"/>
      <c r="O256" s="212"/>
      <c r="P256" s="225"/>
      <c r="Q256" s="225"/>
      <c r="R256" s="225"/>
      <c r="S256" s="225"/>
      <c r="T256" s="225"/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  <c r="AE256" s="225"/>
      <c r="AF256" s="225"/>
      <c r="AG256" s="225"/>
      <c r="AH256" s="225"/>
      <c r="AI256" s="225"/>
      <c r="AJ256" s="225"/>
      <c r="AK256" s="225"/>
      <c r="AL256" s="225"/>
      <c r="AM256" s="225"/>
      <c r="AN256" s="225"/>
      <c r="AO256" s="225"/>
      <c r="AP256" s="225"/>
      <c r="AQ256" s="225"/>
      <c r="AR256" s="225"/>
      <c r="AS256" s="226"/>
      <c r="AT256" s="226"/>
    </row>
    <row r="257" spans="1:952" s="436" customFormat="1" ht="118.5" customHeight="1" x14ac:dyDescent="0.25">
      <c r="A257" s="432" t="s">
        <v>225</v>
      </c>
      <c r="B257" s="433">
        <v>612</v>
      </c>
      <c r="C257" s="434">
        <f>C179+C217+C258+C255</f>
        <v>90500</v>
      </c>
      <c r="D257" s="434">
        <f>D179+D217+D247+D250+D258+D255</f>
        <v>0</v>
      </c>
      <c r="E257" s="434">
        <f>E179+E217+E247+E250+E258+E255</f>
        <v>90500</v>
      </c>
      <c r="F257" s="120">
        <f t="shared" si="47"/>
        <v>0</v>
      </c>
      <c r="G257" s="434">
        <f>G179+G217+G250+G258+G255</f>
        <v>0</v>
      </c>
      <c r="H257" s="434">
        <f>H179+H217+H250+H258+H255</f>
        <v>0</v>
      </c>
      <c r="I257" s="434" t="e">
        <f t="shared" si="45"/>
        <v>#DIV/0!</v>
      </c>
      <c r="J257" s="323"/>
      <c r="K257" s="323"/>
      <c r="L257" s="323"/>
      <c r="M257" s="323"/>
      <c r="N257" s="323"/>
      <c r="O257" s="323"/>
      <c r="P257" s="323"/>
      <c r="Q257" s="323"/>
      <c r="R257" s="323"/>
      <c r="S257" s="323"/>
      <c r="T257" s="323"/>
      <c r="U257" s="323"/>
      <c r="V257" s="323"/>
      <c r="W257" s="323"/>
      <c r="X257" s="323"/>
      <c r="Y257" s="323"/>
      <c r="Z257" s="323"/>
      <c r="AA257" s="323"/>
      <c r="AB257" s="323"/>
      <c r="AC257" s="323"/>
      <c r="AD257" s="323"/>
      <c r="AE257" s="323"/>
      <c r="AF257" s="323"/>
      <c r="AG257" s="323"/>
      <c r="AH257" s="323"/>
      <c r="AI257" s="323"/>
      <c r="AJ257" s="323"/>
      <c r="AK257" s="323"/>
      <c r="AL257" s="323"/>
      <c r="AM257" s="323"/>
      <c r="AN257" s="323"/>
      <c r="AO257" s="323"/>
      <c r="AP257" s="323"/>
      <c r="AQ257" s="323"/>
      <c r="AR257" s="323"/>
      <c r="AS257" s="435"/>
      <c r="AT257" s="435"/>
    </row>
    <row r="258" spans="1:952" ht="36.75" customHeight="1" x14ac:dyDescent="0.3">
      <c r="A258" s="437" t="s">
        <v>226</v>
      </c>
      <c r="B258" s="250"/>
      <c r="C258" s="345"/>
      <c r="D258" s="170">
        <f>H258</f>
        <v>0</v>
      </c>
      <c r="E258" s="170">
        <f>C258-D258</f>
        <v>0</v>
      </c>
      <c r="F258" s="65" t="e">
        <f>D258/C258*100</f>
        <v>#DIV/0!</v>
      </c>
      <c r="G258" s="170"/>
      <c r="H258" s="170"/>
      <c r="I258" s="171" t="e">
        <f t="shared" si="45"/>
        <v>#DIV/0!</v>
      </c>
      <c r="J258" s="2"/>
      <c r="K258" s="2"/>
      <c r="L258" s="2"/>
      <c r="M258" s="2"/>
      <c r="N258" s="2"/>
      <c r="O258" s="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4"/>
      <c r="AT258" s="4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  <c r="IV258" s="5"/>
      <c r="IW258" s="5"/>
      <c r="IX258" s="5"/>
      <c r="IY258" s="5"/>
      <c r="IZ258" s="5"/>
      <c r="JA258" s="5"/>
      <c r="JB258" s="5"/>
      <c r="JC258" s="5"/>
      <c r="JD258" s="5"/>
      <c r="JE258" s="5"/>
      <c r="JF258" s="5"/>
      <c r="JG258" s="5"/>
      <c r="JH258" s="5"/>
      <c r="JI258" s="5"/>
      <c r="JJ258" s="5"/>
      <c r="JK258" s="5"/>
      <c r="JL258" s="5"/>
      <c r="JM258" s="5"/>
      <c r="JN258" s="5"/>
      <c r="JO258" s="5"/>
      <c r="JP258" s="5"/>
      <c r="JQ258" s="5"/>
      <c r="JR258" s="5"/>
      <c r="JS258" s="5"/>
      <c r="JT258" s="5"/>
      <c r="JU258" s="5"/>
      <c r="JV258" s="5"/>
      <c r="JW258" s="5"/>
      <c r="JX258" s="5"/>
      <c r="JY258" s="5"/>
      <c r="JZ258" s="5"/>
      <c r="KA258" s="5"/>
      <c r="KB258" s="5"/>
      <c r="KC258" s="5"/>
      <c r="KD258" s="5"/>
      <c r="KE258" s="5"/>
      <c r="KF258" s="5"/>
      <c r="KG258" s="5"/>
      <c r="KH258" s="5"/>
      <c r="KI258" s="5"/>
      <c r="KJ258" s="5"/>
      <c r="KK258" s="5"/>
      <c r="KL258" s="5"/>
      <c r="KM258" s="5"/>
      <c r="KN258" s="5"/>
      <c r="KO258" s="5"/>
      <c r="KP258" s="5"/>
      <c r="KQ258" s="5"/>
      <c r="KR258" s="5"/>
      <c r="KS258" s="5"/>
      <c r="KT258" s="5"/>
      <c r="KU258" s="5"/>
      <c r="KV258" s="5"/>
      <c r="KW258" s="5"/>
      <c r="KX258" s="5"/>
      <c r="KY258" s="5"/>
      <c r="KZ258" s="5"/>
      <c r="LA258" s="5"/>
      <c r="LB258" s="5"/>
      <c r="LC258" s="5"/>
      <c r="LD258" s="5"/>
      <c r="LE258" s="5"/>
      <c r="LF258" s="5"/>
      <c r="LG258" s="5"/>
      <c r="LH258" s="5"/>
      <c r="LI258" s="5"/>
      <c r="LJ258" s="5"/>
      <c r="LK258" s="5"/>
      <c r="LL258" s="5"/>
      <c r="LM258" s="5"/>
      <c r="LN258" s="5"/>
      <c r="LO258" s="5"/>
      <c r="LP258" s="5"/>
      <c r="LQ258" s="5"/>
      <c r="LR258" s="5"/>
      <c r="LS258" s="5"/>
      <c r="LT258" s="5"/>
      <c r="LU258" s="5"/>
      <c r="LV258" s="5"/>
      <c r="LW258" s="5"/>
      <c r="LX258" s="5"/>
      <c r="LY258" s="5"/>
      <c r="LZ258" s="5"/>
      <c r="MA258" s="5"/>
      <c r="MB258" s="5"/>
      <c r="MC258" s="5"/>
      <c r="MD258" s="5"/>
      <c r="ME258" s="5"/>
      <c r="MF258" s="5"/>
      <c r="MG258" s="5"/>
      <c r="MH258" s="5"/>
      <c r="MI258" s="5"/>
      <c r="MJ258" s="5"/>
      <c r="MK258" s="5"/>
      <c r="ML258" s="5"/>
      <c r="MM258" s="5"/>
      <c r="MN258" s="5"/>
      <c r="MO258" s="5"/>
      <c r="MP258" s="5"/>
      <c r="MQ258" s="5"/>
      <c r="MR258" s="5"/>
      <c r="MS258" s="5"/>
      <c r="MT258" s="5"/>
      <c r="MU258" s="5"/>
      <c r="MV258" s="5"/>
      <c r="MW258" s="5"/>
      <c r="MX258" s="5"/>
      <c r="MY258" s="5"/>
      <c r="MZ258" s="5"/>
      <c r="NA258" s="5"/>
      <c r="NB258" s="5"/>
      <c r="NC258" s="5"/>
      <c r="ND258" s="5"/>
      <c r="NE258" s="5"/>
      <c r="NF258" s="5"/>
      <c r="NG258" s="5"/>
      <c r="NH258" s="5"/>
      <c r="NI258" s="5"/>
      <c r="NJ258" s="5"/>
      <c r="NK258" s="5"/>
      <c r="NL258" s="5"/>
      <c r="NM258" s="5"/>
      <c r="NN258" s="5"/>
      <c r="NO258" s="5"/>
      <c r="NP258" s="5"/>
      <c r="NQ258" s="5"/>
      <c r="NR258" s="5"/>
      <c r="NS258" s="5"/>
      <c r="NT258" s="5"/>
      <c r="NU258" s="5"/>
      <c r="NV258" s="5"/>
      <c r="NW258" s="5"/>
      <c r="NX258" s="5"/>
      <c r="NY258" s="5"/>
      <c r="NZ258" s="5"/>
      <c r="OA258" s="5"/>
      <c r="OB258" s="5"/>
      <c r="OC258" s="5"/>
      <c r="OD258" s="5"/>
      <c r="OE258" s="5"/>
      <c r="OF258" s="5"/>
      <c r="OG258" s="5"/>
      <c r="OH258" s="5"/>
      <c r="OI258" s="5"/>
      <c r="OJ258" s="5"/>
      <c r="OK258" s="5"/>
      <c r="OL258" s="5"/>
      <c r="OM258" s="5"/>
      <c r="ON258" s="5"/>
      <c r="OO258" s="5"/>
      <c r="OP258" s="5"/>
      <c r="OQ258" s="5"/>
      <c r="OR258" s="5"/>
      <c r="OS258" s="5"/>
      <c r="OT258" s="5"/>
      <c r="OU258" s="5"/>
      <c r="OV258" s="5"/>
      <c r="OW258" s="5"/>
      <c r="OX258" s="5"/>
      <c r="OY258" s="5"/>
      <c r="OZ258" s="5"/>
      <c r="PA258" s="5"/>
      <c r="PB258" s="5"/>
      <c r="PC258" s="5"/>
      <c r="PD258" s="5"/>
      <c r="PE258" s="5"/>
      <c r="PF258" s="5"/>
      <c r="PG258" s="5"/>
      <c r="PH258" s="5"/>
      <c r="PI258" s="5"/>
      <c r="PJ258" s="5"/>
      <c r="PK258" s="5"/>
      <c r="PL258" s="5"/>
      <c r="PM258" s="5"/>
      <c r="PN258" s="5"/>
      <c r="PO258" s="5"/>
      <c r="PP258" s="5"/>
      <c r="PQ258" s="5"/>
      <c r="PR258" s="5"/>
      <c r="PS258" s="5"/>
      <c r="PT258" s="5"/>
      <c r="PU258" s="5"/>
      <c r="PV258" s="5"/>
      <c r="PW258" s="5"/>
      <c r="PX258" s="5"/>
      <c r="PY258" s="5"/>
      <c r="PZ258" s="5"/>
      <c r="QA258" s="5"/>
      <c r="QB258" s="5"/>
      <c r="QC258" s="5"/>
      <c r="QD258" s="5"/>
      <c r="QE258" s="5"/>
      <c r="QF258" s="5"/>
      <c r="QG258" s="5"/>
      <c r="QH258" s="5"/>
      <c r="QI258" s="5"/>
      <c r="QJ258" s="5"/>
      <c r="QK258" s="5"/>
      <c r="QL258" s="5"/>
      <c r="QM258" s="5"/>
      <c r="QN258" s="5"/>
      <c r="QO258" s="5"/>
      <c r="QP258" s="5"/>
      <c r="QQ258" s="5"/>
      <c r="QR258" s="5"/>
      <c r="QS258" s="5"/>
      <c r="QT258" s="5"/>
      <c r="QU258" s="5"/>
      <c r="QV258" s="5"/>
      <c r="QW258" s="5"/>
      <c r="QX258" s="5"/>
      <c r="QY258" s="5"/>
      <c r="QZ258" s="5"/>
      <c r="RA258" s="5"/>
      <c r="RB258" s="5"/>
      <c r="RC258" s="5"/>
      <c r="RD258" s="5"/>
      <c r="RE258" s="5"/>
      <c r="RF258" s="5"/>
      <c r="RG258" s="5"/>
      <c r="RH258" s="5"/>
      <c r="RI258" s="5"/>
      <c r="RJ258" s="5"/>
      <c r="RK258" s="5"/>
      <c r="RL258" s="5"/>
      <c r="RM258" s="5"/>
      <c r="RN258" s="5"/>
      <c r="RO258" s="5"/>
      <c r="RP258" s="5"/>
      <c r="RQ258" s="5"/>
      <c r="RR258" s="5"/>
      <c r="RS258" s="5"/>
      <c r="RT258" s="5"/>
      <c r="RU258" s="5"/>
      <c r="RV258" s="5"/>
      <c r="RW258" s="5"/>
      <c r="RX258" s="5"/>
      <c r="RY258" s="5"/>
      <c r="RZ258" s="5"/>
      <c r="SA258" s="5"/>
      <c r="SB258" s="5"/>
      <c r="SC258" s="5"/>
      <c r="SD258" s="5"/>
      <c r="SE258" s="5"/>
      <c r="SF258" s="5"/>
      <c r="SG258" s="5"/>
      <c r="SH258" s="5"/>
      <c r="SI258" s="5"/>
      <c r="SJ258" s="5"/>
      <c r="SK258" s="5"/>
      <c r="SL258" s="5"/>
      <c r="SM258" s="5"/>
      <c r="SN258" s="5"/>
      <c r="SO258" s="5"/>
      <c r="SP258" s="5"/>
      <c r="SQ258" s="5"/>
      <c r="SR258" s="5"/>
      <c r="SS258" s="5"/>
      <c r="ST258" s="5"/>
      <c r="SU258" s="5"/>
      <c r="SV258" s="5"/>
      <c r="SW258" s="5"/>
      <c r="SX258" s="5"/>
      <c r="SY258" s="5"/>
      <c r="SZ258" s="5"/>
      <c r="TA258" s="5"/>
      <c r="TB258" s="5"/>
      <c r="TC258" s="5"/>
      <c r="TD258" s="5"/>
      <c r="TE258" s="5"/>
      <c r="TF258" s="5"/>
      <c r="TG258" s="5"/>
      <c r="TH258" s="5"/>
      <c r="TI258" s="5"/>
      <c r="TJ258" s="5"/>
      <c r="TK258" s="5"/>
      <c r="TL258" s="5"/>
      <c r="TM258" s="5"/>
      <c r="TN258" s="5"/>
      <c r="TO258" s="5"/>
      <c r="TP258" s="5"/>
      <c r="TQ258" s="5"/>
      <c r="TR258" s="5"/>
      <c r="TS258" s="5"/>
      <c r="TT258" s="5"/>
      <c r="TU258" s="5"/>
      <c r="TV258" s="5"/>
      <c r="TW258" s="5"/>
      <c r="TX258" s="5"/>
      <c r="TY258" s="5"/>
      <c r="TZ258" s="5"/>
      <c r="UA258" s="5"/>
      <c r="UB258" s="5"/>
      <c r="UC258" s="5"/>
      <c r="UD258" s="5"/>
      <c r="UE258" s="5"/>
      <c r="UF258" s="5"/>
      <c r="UG258" s="5"/>
      <c r="UH258" s="5"/>
      <c r="UI258" s="5"/>
      <c r="UJ258" s="5"/>
      <c r="UK258" s="5"/>
      <c r="UL258" s="5"/>
      <c r="UM258" s="5"/>
      <c r="UN258" s="5"/>
      <c r="UO258" s="5"/>
      <c r="UP258" s="5"/>
      <c r="UQ258" s="5"/>
      <c r="UR258" s="5"/>
      <c r="US258" s="5"/>
      <c r="UT258" s="5"/>
      <c r="UU258" s="5"/>
      <c r="UV258" s="5"/>
      <c r="UW258" s="5"/>
      <c r="UX258" s="5"/>
      <c r="UY258" s="5"/>
      <c r="UZ258" s="5"/>
      <c r="VA258" s="5"/>
      <c r="VB258" s="5"/>
      <c r="VC258" s="5"/>
      <c r="VD258" s="5"/>
      <c r="VE258" s="5"/>
      <c r="VF258" s="5"/>
      <c r="VG258" s="5"/>
      <c r="VH258" s="5"/>
      <c r="VI258" s="5"/>
      <c r="VJ258" s="5"/>
      <c r="VK258" s="5"/>
      <c r="VL258" s="5"/>
      <c r="VM258" s="5"/>
      <c r="VN258" s="5"/>
      <c r="VO258" s="5"/>
      <c r="VP258" s="5"/>
      <c r="VQ258" s="5"/>
      <c r="VR258" s="5"/>
      <c r="VS258" s="5"/>
      <c r="VT258" s="5"/>
      <c r="VU258" s="5"/>
      <c r="VV258" s="5"/>
      <c r="VW258" s="5"/>
      <c r="VX258" s="5"/>
      <c r="VY258" s="5"/>
      <c r="VZ258" s="5"/>
      <c r="WA258" s="5"/>
      <c r="WB258" s="5"/>
      <c r="WC258" s="5"/>
      <c r="WD258" s="5"/>
      <c r="WE258" s="5"/>
      <c r="WF258" s="5"/>
      <c r="WG258" s="5"/>
      <c r="WH258" s="5"/>
      <c r="WI258" s="5"/>
      <c r="WJ258" s="5"/>
      <c r="WK258" s="5"/>
      <c r="WL258" s="5"/>
      <c r="WM258" s="5"/>
      <c r="WN258" s="5"/>
      <c r="WO258" s="5"/>
      <c r="WP258" s="5"/>
      <c r="WQ258" s="5"/>
      <c r="WR258" s="5"/>
      <c r="WS258" s="5"/>
      <c r="WT258" s="5"/>
      <c r="WU258" s="5"/>
      <c r="WV258" s="5"/>
      <c r="WW258" s="5"/>
      <c r="WX258" s="5"/>
      <c r="WY258" s="5"/>
      <c r="WZ258" s="5"/>
      <c r="XA258" s="5"/>
      <c r="XB258" s="5"/>
      <c r="XC258" s="5"/>
      <c r="XD258" s="5"/>
      <c r="XE258" s="5"/>
      <c r="XF258" s="5"/>
      <c r="XG258" s="5"/>
      <c r="XH258" s="5"/>
      <c r="XI258" s="5"/>
      <c r="XJ258" s="5"/>
      <c r="XK258" s="5"/>
      <c r="XL258" s="5"/>
      <c r="XM258" s="5"/>
      <c r="XN258" s="5"/>
      <c r="XO258" s="5"/>
      <c r="XP258" s="5"/>
      <c r="XQ258" s="5"/>
      <c r="XR258" s="5"/>
      <c r="XS258" s="5"/>
      <c r="XT258" s="5"/>
      <c r="XU258" s="5"/>
      <c r="XV258" s="5"/>
      <c r="XW258" s="5"/>
      <c r="XX258" s="5"/>
      <c r="XY258" s="5"/>
      <c r="XZ258" s="5"/>
      <c r="YA258" s="5"/>
      <c r="YB258" s="5"/>
      <c r="YC258" s="5"/>
      <c r="YD258" s="5"/>
      <c r="YE258" s="5"/>
      <c r="YF258" s="5"/>
      <c r="YG258" s="5"/>
      <c r="YH258" s="5"/>
      <c r="YI258" s="5"/>
      <c r="YJ258" s="5"/>
      <c r="YK258" s="5"/>
      <c r="YL258" s="5"/>
      <c r="YM258" s="5"/>
      <c r="YN258" s="5"/>
      <c r="YO258" s="5"/>
      <c r="YP258" s="5"/>
      <c r="YQ258" s="5"/>
      <c r="YR258" s="5"/>
      <c r="YS258" s="5"/>
      <c r="YT258" s="5"/>
      <c r="YU258" s="5"/>
      <c r="YV258" s="5"/>
      <c r="YW258" s="5"/>
      <c r="YX258" s="5"/>
      <c r="YY258" s="5"/>
      <c r="YZ258" s="5"/>
      <c r="ZA258" s="5"/>
      <c r="ZB258" s="5"/>
      <c r="ZC258" s="5"/>
      <c r="ZD258" s="5"/>
      <c r="ZE258" s="5"/>
      <c r="ZF258" s="5"/>
      <c r="ZG258" s="5"/>
      <c r="ZH258" s="5"/>
      <c r="ZI258" s="5"/>
      <c r="ZJ258" s="5"/>
      <c r="ZK258" s="5"/>
      <c r="ZL258" s="5"/>
      <c r="ZM258" s="5"/>
      <c r="ZN258" s="5"/>
      <c r="ZO258" s="5"/>
      <c r="ZP258" s="5"/>
      <c r="ZQ258" s="5"/>
      <c r="ZR258" s="5"/>
      <c r="ZS258" s="5"/>
      <c r="ZT258" s="5"/>
      <c r="ZU258" s="5"/>
      <c r="ZV258" s="5"/>
      <c r="ZW258" s="5"/>
      <c r="ZX258" s="5"/>
      <c r="ZY258" s="5"/>
      <c r="ZZ258" s="5"/>
      <c r="AAA258" s="5"/>
      <c r="AAB258" s="5"/>
      <c r="AAC258" s="5"/>
      <c r="AAD258" s="5"/>
      <c r="AAE258" s="5"/>
      <c r="AAF258" s="5"/>
      <c r="AAG258" s="5"/>
      <c r="AAH258" s="5"/>
      <c r="AAI258" s="5"/>
      <c r="AAJ258" s="5"/>
      <c r="AAK258" s="5"/>
      <c r="AAL258" s="5"/>
      <c r="AAM258" s="5"/>
      <c r="AAN258" s="5"/>
      <c r="AAO258" s="5"/>
      <c r="AAP258" s="5"/>
      <c r="AAQ258" s="5"/>
      <c r="AAR258" s="5"/>
      <c r="AAS258" s="5"/>
      <c r="AAT258" s="5"/>
      <c r="AAU258" s="5"/>
      <c r="AAV258" s="5"/>
      <c r="AAW258" s="5"/>
      <c r="AAX258" s="5"/>
      <c r="AAY258" s="5"/>
      <c r="AAZ258" s="5"/>
      <c r="ABA258" s="5"/>
      <c r="ABB258" s="5"/>
      <c r="ABC258" s="5"/>
      <c r="ABD258" s="5"/>
      <c r="ABE258" s="5"/>
      <c r="ABF258" s="5"/>
      <c r="ABG258" s="5"/>
      <c r="ABH258" s="5"/>
      <c r="ABI258" s="5"/>
      <c r="ABJ258" s="5"/>
      <c r="ABK258" s="5"/>
      <c r="ABL258" s="5"/>
      <c r="ABM258" s="5"/>
      <c r="ABN258" s="5"/>
      <c r="ABO258" s="5"/>
      <c r="ABP258" s="5"/>
      <c r="ABQ258" s="5"/>
      <c r="ABR258" s="5"/>
      <c r="ABS258" s="5"/>
      <c r="ABT258" s="5"/>
      <c r="ABU258" s="5"/>
      <c r="ABV258" s="5"/>
      <c r="ABW258" s="5"/>
      <c r="ABX258" s="5"/>
      <c r="ABY258" s="5"/>
      <c r="ABZ258" s="5"/>
      <c r="ACA258" s="5"/>
      <c r="ACB258" s="5"/>
      <c r="ACC258" s="5"/>
      <c r="ACD258" s="5"/>
      <c r="ACE258" s="5"/>
      <c r="ACF258" s="5"/>
      <c r="ACG258" s="5"/>
      <c r="ACH258" s="5"/>
      <c r="ACI258" s="5"/>
      <c r="ACJ258" s="5"/>
      <c r="ACK258" s="5"/>
      <c r="ACL258" s="5"/>
      <c r="ACM258" s="5"/>
      <c r="ACN258" s="5"/>
      <c r="ACO258" s="5"/>
      <c r="ACP258" s="5"/>
      <c r="ACQ258" s="5"/>
      <c r="ACR258" s="5"/>
      <c r="ACS258" s="5"/>
      <c r="ACT258" s="5"/>
      <c r="ACU258" s="5"/>
      <c r="ACV258" s="5"/>
      <c r="ACW258" s="5"/>
      <c r="ACX258" s="5"/>
      <c r="ACY258" s="5"/>
      <c r="ACZ258" s="5"/>
      <c r="ADA258" s="5"/>
      <c r="ADB258" s="5"/>
      <c r="ADC258" s="5"/>
      <c r="ADD258" s="5"/>
      <c r="ADE258" s="5"/>
      <c r="ADF258" s="5"/>
      <c r="ADG258" s="5"/>
      <c r="ADH258" s="5"/>
      <c r="ADI258" s="5"/>
      <c r="ADJ258" s="5"/>
      <c r="ADK258" s="5"/>
      <c r="ADL258" s="5"/>
      <c r="ADM258" s="5"/>
      <c r="ADN258" s="5"/>
      <c r="ADO258" s="5"/>
      <c r="ADP258" s="5"/>
      <c r="ADQ258" s="5"/>
      <c r="ADR258" s="5"/>
      <c r="ADS258" s="5"/>
      <c r="ADT258" s="5"/>
      <c r="ADU258" s="5"/>
      <c r="ADV258" s="5"/>
      <c r="ADW258" s="5"/>
      <c r="ADX258" s="5"/>
      <c r="ADY258" s="5"/>
      <c r="ADZ258" s="5"/>
      <c r="AEA258" s="5"/>
      <c r="AEB258" s="5"/>
      <c r="AEC258" s="5"/>
      <c r="AED258" s="5"/>
      <c r="AEE258" s="5"/>
      <c r="AEF258" s="5"/>
      <c r="AEG258" s="5"/>
      <c r="AEH258" s="5"/>
      <c r="AEI258" s="5"/>
      <c r="AEJ258" s="5"/>
      <c r="AEK258" s="5"/>
      <c r="AEL258" s="5"/>
      <c r="AEM258" s="5"/>
      <c r="AEN258" s="5"/>
      <c r="AEO258" s="5"/>
      <c r="AEP258" s="5"/>
      <c r="AEQ258" s="5"/>
      <c r="AER258" s="5"/>
      <c r="AES258" s="5"/>
      <c r="AET258" s="5"/>
      <c r="AEU258" s="5"/>
      <c r="AEV258" s="5"/>
      <c r="AEW258" s="5"/>
      <c r="AEX258" s="5"/>
      <c r="AEY258" s="5"/>
      <c r="AEZ258" s="5"/>
      <c r="AFA258" s="5"/>
      <c r="AFB258" s="5"/>
      <c r="AFC258" s="5"/>
      <c r="AFD258" s="5"/>
      <c r="AFE258" s="5"/>
      <c r="AFF258" s="5"/>
      <c r="AFG258" s="5"/>
      <c r="AFH258" s="5"/>
      <c r="AFI258" s="5"/>
      <c r="AFJ258" s="5"/>
      <c r="AFK258" s="5"/>
      <c r="AFL258" s="5"/>
      <c r="AFM258" s="5"/>
      <c r="AFN258" s="5"/>
      <c r="AFO258" s="5"/>
      <c r="AFP258" s="5"/>
      <c r="AFQ258" s="5"/>
      <c r="AFR258" s="5"/>
      <c r="AFS258" s="5"/>
      <c r="AFT258" s="5"/>
      <c r="AFU258" s="5"/>
      <c r="AFV258" s="5"/>
      <c r="AFW258" s="5"/>
      <c r="AFX258" s="5"/>
      <c r="AFY258" s="5"/>
      <c r="AFZ258" s="5"/>
      <c r="AGA258" s="5"/>
      <c r="AGB258" s="5"/>
      <c r="AGC258" s="5"/>
      <c r="AGD258" s="5"/>
      <c r="AGE258" s="5"/>
      <c r="AGF258" s="5"/>
      <c r="AGG258" s="5"/>
      <c r="AGH258" s="5"/>
      <c r="AGI258" s="5"/>
      <c r="AGJ258" s="5"/>
      <c r="AGK258" s="5"/>
      <c r="AGL258" s="5"/>
      <c r="AGM258" s="5"/>
      <c r="AGN258" s="5"/>
      <c r="AGO258" s="5"/>
      <c r="AGP258" s="5"/>
      <c r="AGQ258" s="5"/>
      <c r="AGR258" s="5"/>
      <c r="AGS258" s="5"/>
      <c r="AGT258" s="5"/>
      <c r="AGU258" s="5"/>
      <c r="AGV258" s="5"/>
      <c r="AGW258" s="5"/>
      <c r="AGX258" s="5"/>
      <c r="AGY258" s="5"/>
      <c r="AGZ258" s="5"/>
      <c r="AHA258" s="5"/>
      <c r="AHB258" s="5"/>
      <c r="AHC258" s="5"/>
      <c r="AHD258" s="5"/>
      <c r="AHE258" s="5"/>
      <c r="AHF258" s="5"/>
      <c r="AHG258" s="5"/>
      <c r="AHH258" s="5"/>
      <c r="AHI258" s="5"/>
      <c r="AHJ258" s="5"/>
      <c r="AHK258" s="5"/>
      <c r="AHL258" s="5"/>
      <c r="AHM258" s="5"/>
      <c r="AHN258" s="5"/>
      <c r="AHO258" s="5"/>
      <c r="AHP258" s="5"/>
      <c r="AHQ258" s="5"/>
      <c r="AHR258" s="5"/>
      <c r="AHS258" s="5"/>
      <c r="AHT258" s="5"/>
      <c r="AHU258" s="5"/>
      <c r="AHV258" s="5"/>
      <c r="AHW258" s="5"/>
      <c r="AHX258" s="5"/>
      <c r="AHY258" s="5"/>
      <c r="AHZ258" s="5"/>
      <c r="AIA258" s="5"/>
      <c r="AIB258" s="5"/>
      <c r="AIC258" s="5"/>
      <c r="AID258" s="5"/>
      <c r="AIE258" s="5"/>
      <c r="AIF258" s="5"/>
      <c r="AIG258" s="5"/>
      <c r="AIH258" s="5"/>
      <c r="AII258" s="5"/>
      <c r="AIJ258" s="5"/>
      <c r="AIK258" s="5"/>
      <c r="AIL258" s="5"/>
      <c r="AIM258" s="5"/>
      <c r="AIN258" s="5"/>
      <c r="AIO258" s="5"/>
      <c r="AIP258" s="5"/>
      <c r="AIQ258" s="5"/>
      <c r="AIR258" s="5"/>
      <c r="AIS258" s="5"/>
      <c r="AIT258" s="5"/>
      <c r="AIU258" s="5"/>
      <c r="AIV258" s="5"/>
      <c r="AIW258" s="5"/>
      <c r="AIX258" s="5"/>
      <c r="AIY258" s="5"/>
      <c r="AIZ258" s="5"/>
      <c r="AJA258" s="5"/>
      <c r="AJB258" s="5"/>
      <c r="AJC258" s="5"/>
      <c r="AJD258" s="5"/>
      <c r="AJE258" s="5"/>
      <c r="AJF258" s="5"/>
      <c r="AJG258" s="5"/>
      <c r="AJH258" s="5"/>
      <c r="AJI258" s="5"/>
      <c r="AJJ258" s="5"/>
      <c r="AJK258" s="5"/>
      <c r="AJL258" s="5"/>
      <c r="AJM258" s="5"/>
      <c r="AJN258" s="5"/>
      <c r="AJO258" s="5"/>
      <c r="AJP258" s="5"/>
    </row>
    <row r="259" spans="1:952" s="443" customFormat="1" ht="38.25" customHeight="1" x14ac:dyDescent="0.25">
      <c r="A259" s="438" t="s">
        <v>227</v>
      </c>
      <c r="B259" s="439" t="s">
        <v>69</v>
      </c>
      <c r="C259" s="440">
        <f>C257+C178</f>
        <v>6957724</v>
      </c>
      <c r="D259" s="440">
        <f>D257+D178</f>
        <v>436695.5</v>
      </c>
      <c r="E259" s="440">
        <f>E257+E178</f>
        <v>6521028.5</v>
      </c>
      <c r="F259" s="151">
        <f>D259/C259*100</f>
        <v>6.2764130914074778</v>
      </c>
      <c r="G259" s="440">
        <f>G257+G178</f>
        <v>1449249</v>
      </c>
      <c r="H259" s="440">
        <f>H257+H178</f>
        <v>436695.5</v>
      </c>
      <c r="I259" s="440">
        <f t="shared" si="45"/>
        <v>30.132537610859139</v>
      </c>
      <c r="J259" s="122"/>
      <c r="K259" s="122"/>
      <c r="L259" s="122"/>
      <c r="M259" s="122"/>
      <c r="N259" s="122"/>
      <c r="O259" s="122"/>
      <c r="P259" s="441"/>
      <c r="Q259" s="441"/>
      <c r="R259" s="441"/>
      <c r="S259" s="441"/>
      <c r="T259" s="441"/>
      <c r="U259" s="441"/>
      <c r="V259" s="441"/>
      <c r="W259" s="441"/>
      <c r="X259" s="441"/>
      <c r="Y259" s="441"/>
      <c r="Z259" s="441"/>
      <c r="AA259" s="441"/>
      <c r="AB259" s="441"/>
      <c r="AC259" s="441"/>
      <c r="AD259" s="441"/>
      <c r="AE259" s="441"/>
      <c r="AF259" s="441"/>
      <c r="AG259" s="441"/>
      <c r="AH259" s="441"/>
      <c r="AI259" s="441"/>
      <c r="AJ259" s="441"/>
      <c r="AK259" s="441"/>
      <c r="AL259" s="441"/>
      <c r="AM259" s="441"/>
      <c r="AN259" s="441"/>
      <c r="AO259" s="441"/>
      <c r="AP259" s="441"/>
      <c r="AQ259" s="441"/>
      <c r="AR259" s="441"/>
      <c r="AS259" s="442"/>
      <c r="AT259" s="442"/>
    </row>
    <row r="260" spans="1:952" ht="15.75" x14ac:dyDescent="0.25">
      <c r="A260" s="444"/>
      <c r="B260" s="445"/>
      <c r="C260" s="446"/>
      <c r="D260" s="444"/>
      <c r="E260" s="444"/>
      <c r="F260" s="444"/>
      <c r="G260" s="444"/>
      <c r="H260" s="444"/>
      <c r="I260" s="447"/>
    </row>
  </sheetData>
  <mergeCells count="11">
    <mergeCell ref="A74:A75"/>
    <mergeCell ref="B74:F74"/>
    <mergeCell ref="G74:I74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0" firstPageNumber="0" orientation="landscape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Kab14-002</dc:creator>
  <cp:lastModifiedBy>Светлана</cp:lastModifiedBy>
  <dcterms:created xsi:type="dcterms:W3CDTF">2024-03-28T08:28:46Z</dcterms:created>
  <dcterms:modified xsi:type="dcterms:W3CDTF">2024-03-29T07:24:55Z</dcterms:modified>
</cp:coreProperties>
</file>