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11'!$A$1:$AB$270</definedName>
  </definedNames>
  <calcPr calcId="145621"/>
</workbook>
</file>

<file path=xl/calcChain.xml><?xml version="1.0" encoding="utf-8"?>
<calcChain xmlns="http://schemas.openxmlformats.org/spreadsheetml/2006/main">
  <c r="I268" i="1" l="1"/>
  <c r="D268" i="1"/>
  <c r="E268" i="1" s="1"/>
  <c r="E267" i="1" s="1"/>
  <c r="H267" i="1"/>
  <c r="I267" i="1" s="1"/>
  <c r="G267" i="1"/>
  <c r="D267" i="1"/>
  <c r="F267" i="1" s="1"/>
  <c r="C267" i="1"/>
  <c r="I266" i="1"/>
  <c r="F266" i="1"/>
  <c r="E266" i="1"/>
  <c r="D266" i="1"/>
  <c r="I265" i="1"/>
  <c r="F265" i="1"/>
  <c r="E265" i="1"/>
  <c r="D265" i="1"/>
  <c r="I264" i="1"/>
  <c r="F264" i="1"/>
  <c r="E264" i="1"/>
  <c r="E263" i="1" s="1"/>
  <c r="E262" i="1" s="1"/>
  <c r="D264" i="1"/>
  <c r="H263" i="1"/>
  <c r="I263" i="1" s="1"/>
  <c r="G263" i="1"/>
  <c r="G262" i="1" s="1"/>
  <c r="D263" i="1"/>
  <c r="C263" i="1"/>
  <c r="H262" i="1"/>
  <c r="C262" i="1"/>
  <c r="I261" i="1"/>
  <c r="D261" i="1"/>
  <c r="C261" i="1"/>
  <c r="E261" i="1" s="1"/>
  <c r="E260" i="1" s="1"/>
  <c r="H260" i="1"/>
  <c r="I260" i="1" s="1"/>
  <c r="G260" i="1"/>
  <c r="D260" i="1"/>
  <c r="C260" i="1"/>
  <c r="I259" i="1"/>
  <c r="D259" i="1"/>
  <c r="F259" i="1" s="1"/>
  <c r="I258" i="1"/>
  <c r="E258" i="1"/>
  <c r="D258" i="1"/>
  <c r="F258" i="1" s="1"/>
  <c r="I257" i="1"/>
  <c r="D257" i="1"/>
  <c r="F257" i="1" s="1"/>
  <c r="H256" i="1"/>
  <c r="I256" i="1" s="1"/>
  <c r="G256" i="1"/>
  <c r="G255" i="1" s="1"/>
  <c r="C256" i="1"/>
  <c r="I254" i="1"/>
  <c r="F254" i="1"/>
  <c r="D254" i="1"/>
  <c r="E254" i="1" s="1"/>
  <c r="I253" i="1"/>
  <c r="F253" i="1"/>
  <c r="D253" i="1"/>
  <c r="E253" i="1" s="1"/>
  <c r="E252" i="1" s="1"/>
  <c r="H252" i="1"/>
  <c r="G252" i="1"/>
  <c r="I252" i="1" s="1"/>
  <c r="D252" i="1"/>
  <c r="C252" i="1"/>
  <c r="I251" i="1"/>
  <c r="D251" i="1"/>
  <c r="F251" i="1" s="1"/>
  <c r="I250" i="1"/>
  <c r="D250" i="1"/>
  <c r="F250" i="1" s="1"/>
  <c r="H249" i="1"/>
  <c r="I249" i="1" s="1"/>
  <c r="G249" i="1"/>
  <c r="C249" i="1"/>
  <c r="C248" i="1" s="1"/>
  <c r="G248" i="1"/>
  <c r="I246" i="1"/>
  <c r="F246" i="1"/>
  <c r="E246" i="1"/>
  <c r="E245" i="1" s="1"/>
  <c r="E244" i="1" s="1"/>
  <c r="E243" i="1" s="1"/>
  <c r="D246" i="1"/>
  <c r="H245" i="1"/>
  <c r="I245" i="1" s="1"/>
  <c r="G245" i="1"/>
  <c r="G244" i="1" s="1"/>
  <c r="G243" i="1" s="1"/>
  <c r="D245" i="1"/>
  <c r="C245" i="1"/>
  <c r="C244" i="1" s="1"/>
  <c r="C243" i="1" s="1"/>
  <c r="H244" i="1"/>
  <c r="I244" i="1" s="1"/>
  <c r="I242" i="1"/>
  <c r="I240" i="1"/>
  <c r="D240" i="1"/>
  <c r="E240" i="1" s="1"/>
  <c r="I238" i="1"/>
  <c r="F238" i="1"/>
  <c r="D238" i="1"/>
  <c r="E238" i="1" s="1"/>
  <c r="E237" i="1" s="1"/>
  <c r="H237" i="1"/>
  <c r="G237" i="1"/>
  <c r="D237" i="1"/>
  <c r="F237" i="1" s="1"/>
  <c r="C237" i="1"/>
  <c r="I236" i="1"/>
  <c r="D236" i="1"/>
  <c r="F236" i="1" s="1"/>
  <c r="H235" i="1"/>
  <c r="G235" i="1"/>
  <c r="G232" i="1" s="1"/>
  <c r="C235" i="1"/>
  <c r="I234" i="1"/>
  <c r="D234" i="1"/>
  <c r="F234" i="1" s="1"/>
  <c r="H233" i="1"/>
  <c r="I233" i="1" s="1"/>
  <c r="G233" i="1"/>
  <c r="C233" i="1"/>
  <c r="I231" i="1"/>
  <c r="E231" i="1"/>
  <c r="D231" i="1"/>
  <c r="F231" i="1" s="1"/>
  <c r="H230" i="1"/>
  <c r="I230" i="1" s="1"/>
  <c r="G230" i="1"/>
  <c r="E230" i="1"/>
  <c r="D230" i="1"/>
  <c r="C230" i="1"/>
  <c r="I229" i="1"/>
  <c r="E229" i="1"/>
  <c r="E228" i="1" s="1"/>
  <c r="D229" i="1"/>
  <c r="F229" i="1" s="1"/>
  <c r="H228" i="1"/>
  <c r="I228" i="1" s="1"/>
  <c r="G228" i="1"/>
  <c r="D228" i="1"/>
  <c r="C228" i="1"/>
  <c r="I227" i="1"/>
  <c r="D227" i="1"/>
  <c r="F227" i="1" s="1"/>
  <c r="I226" i="1"/>
  <c r="D226" i="1"/>
  <c r="F226" i="1" s="1"/>
  <c r="I225" i="1"/>
  <c r="D225" i="1"/>
  <c r="F225" i="1" s="1"/>
  <c r="I224" i="1"/>
  <c r="D224" i="1"/>
  <c r="F224" i="1" s="1"/>
  <c r="H223" i="1"/>
  <c r="G223" i="1"/>
  <c r="G222" i="1" s="1"/>
  <c r="C223" i="1"/>
  <c r="C222" i="1" s="1"/>
  <c r="I221" i="1"/>
  <c r="E221" i="1"/>
  <c r="E220" i="1" s="1"/>
  <c r="D221" i="1"/>
  <c r="F221" i="1" s="1"/>
  <c r="H220" i="1"/>
  <c r="G220" i="1"/>
  <c r="D220" i="1"/>
  <c r="F220" i="1" s="1"/>
  <c r="C220" i="1"/>
  <c r="I219" i="1"/>
  <c r="D219" i="1"/>
  <c r="F219" i="1" s="1"/>
  <c r="H218" i="1"/>
  <c r="G218" i="1"/>
  <c r="C218" i="1"/>
  <c r="I217" i="1"/>
  <c r="D217" i="1"/>
  <c r="I216" i="1"/>
  <c r="D216" i="1"/>
  <c r="I215" i="1"/>
  <c r="D215" i="1"/>
  <c r="H214" i="1"/>
  <c r="I214" i="1" s="1"/>
  <c r="G214" i="1"/>
  <c r="C214" i="1"/>
  <c r="I212" i="1"/>
  <c r="F212" i="1"/>
  <c r="D212" i="1"/>
  <c r="E212" i="1" s="1"/>
  <c r="I211" i="1"/>
  <c r="F211" i="1"/>
  <c r="D211" i="1"/>
  <c r="E211" i="1" s="1"/>
  <c r="I210" i="1"/>
  <c r="F210" i="1"/>
  <c r="D210" i="1"/>
  <c r="E210" i="1" s="1"/>
  <c r="H209" i="1"/>
  <c r="G209" i="1"/>
  <c r="D209" i="1"/>
  <c r="F209" i="1" s="1"/>
  <c r="C209" i="1"/>
  <c r="I208" i="1"/>
  <c r="D208" i="1"/>
  <c r="F208" i="1" s="1"/>
  <c r="I207" i="1"/>
  <c r="E207" i="1"/>
  <c r="D207" i="1"/>
  <c r="F207" i="1" s="1"/>
  <c r="I206" i="1"/>
  <c r="E206" i="1"/>
  <c r="D206" i="1"/>
  <c r="F206" i="1" s="1"/>
  <c r="I205" i="1"/>
  <c r="E205" i="1"/>
  <c r="D205" i="1"/>
  <c r="F205" i="1" s="1"/>
  <c r="F203" i="1" s="1"/>
  <c r="H203" i="1"/>
  <c r="G203" i="1"/>
  <c r="D203" i="1"/>
  <c r="D202" i="1" s="1"/>
  <c r="F202" i="1" s="1"/>
  <c r="C203" i="1"/>
  <c r="C202" i="1" s="1"/>
  <c r="I200" i="1"/>
  <c r="E200" i="1"/>
  <c r="D200" i="1"/>
  <c r="F200" i="1" s="1"/>
  <c r="H199" i="1"/>
  <c r="I199" i="1" s="1"/>
  <c r="G199" i="1"/>
  <c r="E199" i="1"/>
  <c r="D199" i="1"/>
  <c r="C199" i="1"/>
  <c r="I198" i="1"/>
  <c r="F198" i="1"/>
  <c r="D198" i="1"/>
  <c r="E198" i="1" s="1"/>
  <c r="I197" i="1"/>
  <c r="F197" i="1"/>
  <c r="D197" i="1"/>
  <c r="E197" i="1" s="1"/>
  <c r="H196" i="1"/>
  <c r="G196" i="1"/>
  <c r="C196" i="1"/>
  <c r="I195" i="1"/>
  <c r="D195" i="1"/>
  <c r="H194" i="1"/>
  <c r="H191" i="1" s="1"/>
  <c r="G194" i="1"/>
  <c r="I194" i="1" s="1"/>
  <c r="C194" i="1"/>
  <c r="I193" i="1"/>
  <c r="D193" i="1"/>
  <c r="E193" i="1" s="1"/>
  <c r="H192" i="1"/>
  <c r="G192" i="1"/>
  <c r="I192" i="1" s="1"/>
  <c r="E192" i="1"/>
  <c r="C192" i="1"/>
  <c r="I190" i="1"/>
  <c r="D190" i="1"/>
  <c r="F190" i="1" s="1"/>
  <c r="H189" i="1"/>
  <c r="G189" i="1"/>
  <c r="G184" i="1" s="1"/>
  <c r="C189" i="1"/>
  <c r="I188" i="1"/>
  <c r="D188" i="1"/>
  <c r="H187" i="1"/>
  <c r="I187" i="1" s="1"/>
  <c r="G187" i="1"/>
  <c r="C187" i="1"/>
  <c r="I186" i="1"/>
  <c r="F186" i="1"/>
  <c r="D186" i="1"/>
  <c r="E186" i="1" s="1"/>
  <c r="I185" i="1"/>
  <c r="H185" i="1"/>
  <c r="G185" i="1"/>
  <c r="E185" i="1"/>
  <c r="D185" i="1"/>
  <c r="F185" i="1" s="1"/>
  <c r="C185" i="1"/>
  <c r="H184" i="1"/>
  <c r="I183" i="1"/>
  <c r="E183" i="1"/>
  <c r="D183" i="1"/>
  <c r="F183" i="1" s="1"/>
  <c r="I182" i="1"/>
  <c r="D182" i="1"/>
  <c r="F182" i="1" s="1"/>
  <c r="I181" i="1"/>
  <c r="E181" i="1"/>
  <c r="D181" i="1"/>
  <c r="F181" i="1" s="1"/>
  <c r="I180" i="1"/>
  <c r="F180" i="1"/>
  <c r="E180" i="1"/>
  <c r="I179" i="1"/>
  <c r="D179" i="1"/>
  <c r="H178" i="1"/>
  <c r="I178" i="1" s="1"/>
  <c r="G178" i="1"/>
  <c r="C178" i="1"/>
  <c r="I177" i="1"/>
  <c r="F177" i="1"/>
  <c r="D177" i="1"/>
  <c r="E177" i="1" s="1"/>
  <c r="I176" i="1"/>
  <c r="D176" i="1"/>
  <c r="E176" i="1" s="1"/>
  <c r="I175" i="1"/>
  <c r="F175" i="1"/>
  <c r="D175" i="1"/>
  <c r="E175" i="1" s="1"/>
  <c r="H174" i="1"/>
  <c r="I174" i="1" s="1"/>
  <c r="G174" i="1"/>
  <c r="C174" i="1"/>
  <c r="I173" i="1"/>
  <c r="F173" i="1"/>
  <c r="D173" i="1"/>
  <c r="E173" i="1" s="1"/>
  <c r="I172" i="1"/>
  <c r="F172" i="1"/>
  <c r="D172" i="1"/>
  <c r="E172" i="1" s="1"/>
  <c r="I171" i="1"/>
  <c r="F171" i="1"/>
  <c r="D171" i="1"/>
  <c r="E171" i="1" s="1"/>
  <c r="H170" i="1"/>
  <c r="H169" i="1" s="1"/>
  <c r="G170" i="1"/>
  <c r="C170" i="1"/>
  <c r="C169" i="1" s="1"/>
  <c r="G169" i="1"/>
  <c r="I166" i="1"/>
  <c r="F166" i="1"/>
  <c r="E166" i="1"/>
  <c r="E165" i="1" s="1"/>
  <c r="E164" i="1" s="1"/>
  <c r="D166" i="1"/>
  <c r="H165" i="1"/>
  <c r="I165" i="1" s="1"/>
  <c r="G165" i="1"/>
  <c r="G164" i="1" s="1"/>
  <c r="D165" i="1"/>
  <c r="F165" i="1" s="1"/>
  <c r="C165" i="1"/>
  <c r="C164" i="1" s="1"/>
  <c r="I163" i="1"/>
  <c r="D163" i="1"/>
  <c r="F163" i="1" s="1"/>
  <c r="H162" i="1"/>
  <c r="G162" i="1"/>
  <c r="I162" i="1" s="1"/>
  <c r="C162" i="1"/>
  <c r="I161" i="1"/>
  <c r="D161" i="1"/>
  <c r="E161" i="1" s="1"/>
  <c r="I160" i="1"/>
  <c r="F160" i="1"/>
  <c r="D160" i="1"/>
  <c r="E160" i="1" s="1"/>
  <c r="H159" i="1"/>
  <c r="I159" i="1" s="1"/>
  <c r="G159" i="1"/>
  <c r="C159" i="1"/>
  <c r="I157" i="1"/>
  <c r="D157" i="1"/>
  <c r="F157" i="1" s="1"/>
  <c r="I156" i="1"/>
  <c r="D156" i="1"/>
  <c r="F156" i="1" s="1"/>
  <c r="I155" i="1"/>
  <c r="D155" i="1"/>
  <c r="F155" i="1" s="1"/>
  <c r="H154" i="1"/>
  <c r="I154" i="1" s="1"/>
  <c r="G154" i="1"/>
  <c r="G153" i="1" s="1"/>
  <c r="C154" i="1"/>
  <c r="C153" i="1" s="1"/>
  <c r="C142" i="1" s="1"/>
  <c r="I152" i="1"/>
  <c r="D152" i="1"/>
  <c r="E152" i="1" s="1"/>
  <c r="I151" i="1"/>
  <c r="F151" i="1"/>
  <c r="D151" i="1"/>
  <c r="E151" i="1" s="1"/>
  <c r="I150" i="1"/>
  <c r="F150" i="1"/>
  <c r="E150" i="1"/>
  <c r="D150" i="1"/>
  <c r="H149" i="1"/>
  <c r="I149" i="1" s="1"/>
  <c r="G149" i="1"/>
  <c r="C149" i="1"/>
  <c r="I148" i="1"/>
  <c r="F148" i="1"/>
  <c r="E148" i="1"/>
  <c r="D148" i="1"/>
  <c r="I147" i="1"/>
  <c r="F147" i="1"/>
  <c r="E147" i="1"/>
  <c r="D147" i="1"/>
  <c r="I146" i="1"/>
  <c r="F146" i="1"/>
  <c r="E146" i="1"/>
  <c r="D146" i="1"/>
  <c r="I145" i="1"/>
  <c r="F145" i="1"/>
  <c r="E145" i="1"/>
  <c r="D145" i="1"/>
  <c r="I144" i="1"/>
  <c r="F144" i="1"/>
  <c r="E144" i="1"/>
  <c r="E143" i="1" s="1"/>
  <c r="D144" i="1"/>
  <c r="H143" i="1"/>
  <c r="I143" i="1" s="1"/>
  <c r="G143" i="1"/>
  <c r="D143" i="1"/>
  <c r="F143" i="1" s="1"/>
  <c r="C143" i="1"/>
  <c r="I141" i="1"/>
  <c r="D141" i="1"/>
  <c r="F141" i="1" s="1"/>
  <c r="H140" i="1"/>
  <c r="G140" i="1"/>
  <c r="I140" i="1" s="1"/>
  <c r="C140" i="1"/>
  <c r="I139" i="1"/>
  <c r="D139" i="1"/>
  <c r="E139" i="1" s="1"/>
  <c r="I138" i="1"/>
  <c r="F138" i="1"/>
  <c r="D138" i="1"/>
  <c r="E138" i="1" s="1"/>
  <c r="I137" i="1"/>
  <c r="D137" i="1"/>
  <c r="E137" i="1" s="1"/>
  <c r="I136" i="1"/>
  <c r="F136" i="1"/>
  <c r="D136" i="1"/>
  <c r="E136" i="1" s="1"/>
  <c r="I135" i="1"/>
  <c r="F135" i="1"/>
  <c r="D135" i="1"/>
  <c r="E135" i="1" s="1"/>
  <c r="I134" i="1"/>
  <c r="F134" i="1"/>
  <c r="D134" i="1"/>
  <c r="E134" i="1" s="1"/>
  <c r="I133" i="1"/>
  <c r="F133" i="1"/>
  <c r="D133" i="1"/>
  <c r="E133" i="1" s="1"/>
  <c r="I132" i="1"/>
  <c r="F132" i="1"/>
  <c r="D132" i="1"/>
  <c r="E132" i="1" s="1"/>
  <c r="I131" i="1"/>
  <c r="F131" i="1"/>
  <c r="D131" i="1"/>
  <c r="E131" i="1" s="1"/>
  <c r="I129" i="1"/>
  <c r="E129" i="1"/>
  <c r="D129" i="1"/>
  <c r="F129" i="1" s="1"/>
  <c r="H128" i="1"/>
  <c r="I128" i="1" s="1"/>
  <c r="G128" i="1"/>
  <c r="D128" i="1"/>
  <c r="F128" i="1" s="1"/>
  <c r="C128" i="1"/>
  <c r="H127" i="1"/>
  <c r="C127" i="1"/>
  <c r="I126" i="1"/>
  <c r="D126" i="1"/>
  <c r="F126" i="1" s="1"/>
  <c r="H125" i="1"/>
  <c r="G125" i="1"/>
  <c r="I125" i="1" s="1"/>
  <c r="C125" i="1"/>
  <c r="I124" i="1"/>
  <c r="D124" i="1"/>
  <c r="F124" i="1" s="1"/>
  <c r="I123" i="1"/>
  <c r="D123" i="1"/>
  <c r="F123" i="1" s="1"/>
  <c r="I122" i="1"/>
  <c r="D122" i="1"/>
  <c r="F122" i="1" s="1"/>
  <c r="I121" i="1"/>
  <c r="H121" i="1"/>
  <c r="G121" i="1"/>
  <c r="C121" i="1"/>
  <c r="I120" i="1"/>
  <c r="F120" i="1"/>
  <c r="E120" i="1"/>
  <c r="D120" i="1"/>
  <c r="H119" i="1"/>
  <c r="I119" i="1" s="1"/>
  <c r="G119" i="1"/>
  <c r="E119" i="1"/>
  <c r="D119" i="1"/>
  <c r="C119" i="1"/>
  <c r="I118" i="1"/>
  <c r="D118" i="1"/>
  <c r="F118" i="1" s="1"/>
  <c r="H117" i="1"/>
  <c r="G117" i="1"/>
  <c r="C117" i="1"/>
  <c r="I116" i="1"/>
  <c r="D116" i="1"/>
  <c r="F116" i="1" s="1"/>
  <c r="H115" i="1"/>
  <c r="G115" i="1"/>
  <c r="C115" i="1"/>
  <c r="I114" i="1"/>
  <c r="D114" i="1"/>
  <c r="F114" i="1" s="1"/>
  <c r="I113" i="1"/>
  <c r="H113" i="1"/>
  <c r="G113" i="1"/>
  <c r="C113" i="1"/>
  <c r="I112" i="1"/>
  <c r="D112" i="1"/>
  <c r="E112" i="1" s="1"/>
  <c r="E111" i="1" s="1"/>
  <c r="H111" i="1"/>
  <c r="G111" i="1"/>
  <c r="G108" i="1" s="1"/>
  <c r="C111" i="1"/>
  <c r="I110" i="1"/>
  <c r="F110" i="1"/>
  <c r="D110" i="1"/>
  <c r="E110" i="1" s="1"/>
  <c r="E109" i="1" s="1"/>
  <c r="H109" i="1"/>
  <c r="G109" i="1"/>
  <c r="C109" i="1"/>
  <c r="C108" i="1"/>
  <c r="I107" i="1"/>
  <c r="D107" i="1"/>
  <c r="F107" i="1" s="1"/>
  <c r="I106" i="1"/>
  <c r="D106" i="1"/>
  <c r="F106" i="1" s="1"/>
  <c r="I105" i="1"/>
  <c r="D105" i="1"/>
  <c r="F105" i="1" s="1"/>
  <c r="I104" i="1"/>
  <c r="D104" i="1"/>
  <c r="F104" i="1" s="1"/>
  <c r="I103" i="1"/>
  <c r="D103" i="1"/>
  <c r="F103" i="1" s="1"/>
  <c r="I102" i="1"/>
  <c r="D102" i="1"/>
  <c r="F102" i="1" s="1"/>
  <c r="I101" i="1"/>
  <c r="D101" i="1"/>
  <c r="F101" i="1" s="1"/>
  <c r="I100" i="1"/>
  <c r="D100" i="1"/>
  <c r="F100" i="1" s="1"/>
  <c r="I99" i="1"/>
  <c r="D99" i="1"/>
  <c r="F99" i="1" s="1"/>
  <c r="I98" i="1"/>
  <c r="D98" i="1"/>
  <c r="F98" i="1" s="1"/>
  <c r="H97" i="1"/>
  <c r="I97" i="1" s="1"/>
  <c r="G97" i="1"/>
  <c r="C97" i="1"/>
  <c r="I96" i="1"/>
  <c r="F96" i="1"/>
  <c r="D96" i="1"/>
  <c r="E96" i="1" s="1"/>
  <c r="I95" i="1"/>
  <c r="D95" i="1"/>
  <c r="E95" i="1" s="1"/>
  <c r="I94" i="1"/>
  <c r="F94" i="1"/>
  <c r="D94" i="1"/>
  <c r="E94" i="1" s="1"/>
  <c r="I93" i="1"/>
  <c r="E93" i="1"/>
  <c r="D93" i="1"/>
  <c r="F93" i="1" s="1"/>
  <c r="I92" i="1"/>
  <c r="E92" i="1"/>
  <c r="D92" i="1"/>
  <c r="F92" i="1" s="1"/>
  <c r="I91" i="1"/>
  <c r="E91" i="1"/>
  <c r="D91" i="1"/>
  <c r="F91" i="1" s="1"/>
  <c r="I90" i="1"/>
  <c r="E90" i="1"/>
  <c r="D90" i="1"/>
  <c r="F90" i="1" s="1"/>
  <c r="I89" i="1"/>
  <c r="E89" i="1"/>
  <c r="D89" i="1"/>
  <c r="F89" i="1" s="1"/>
  <c r="I88" i="1"/>
  <c r="E88" i="1"/>
  <c r="D88" i="1"/>
  <c r="F88" i="1" s="1"/>
  <c r="I87" i="1"/>
  <c r="E87" i="1"/>
  <c r="D87" i="1"/>
  <c r="F87" i="1" s="1"/>
  <c r="I86" i="1"/>
  <c r="E86" i="1"/>
  <c r="D86" i="1"/>
  <c r="F86" i="1" s="1"/>
  <c r="H85" i="1"/>
  <c r="I85" i="1" s="1"/>
  <c r="G85" i="1"/>
  <c r="D85" i="1"/>
  <c r="F85" i="1" s="1"/>
  <c r="C85" i="1"/>
  <c r="I84" i="1"/>
  <c r="E84" i="1"/>
  <c r="D84" i="1"/>
  <c r="F84" i="1" s="1"/>
  <c r="I83" i="1"/>
  <c r="E83" i="1"/>
  <c r="D83" i="1"/>
  <c r="F83" i="1" s="1"/>
  <c r="I82" i="1"/>
  <c r="E82" i="1"/>
  <c r="D82" i="1"/>
  <c r="F82" i="1" s="1"/>
  <c r="I81" i="1"/>
  <c r="E81" i="1"/>
  <c r="E78" i="1" s="1"/>
  <c r="D81" i="1"/>
  <c r="F81" i="1" s="1"/>
  <c r="H80" i="1"/>
  <c r="I80" i="1" s="1"/>
  <c r="G80" i="1"/>
  <c r="D80" i="1"/>
  <c r="F80" i="1" s="1"/>
  <c r="C80" i="1"/>
  <c r="H79" i="1"/>
  <c r="I79" i="1" s="1"/>
  <c r="G79" i="1"/>
  <c r="D79" i="1"/>
  <c r="C79" i="1"/>
  <c r="H78" i="1"/>
  <c r="G78" i="1"/>
  <c r="I78" i="1" s="1"/>
  <c r="C78" i="1"/>
  <c r="I77" i="1"/>
  <c r="F77" i="1"/>
  <c r="D77" i="1"/>
  <c r="E77" i="1" s="1"/>
  <c r="E76" i="1" s="1"/>
  <c r="H76" i="1"/>
  <c r="I76" i="1" s="1"/>
  <c r="G76" i="1"/>
  <c r="D76" i="1"/>
  <c r="F76" i="1" s="1"/>
  <c r="C76" i="1"/>
  <c r="I75" i="1"/>
  <c r="F75" i="1"/>
  <c r="E75" i="1"/>
  <c r="E74" i="1" s="1"/>
  <c r="D75" i="1"/>
  <c r="H74" i="1"/>
  <c r="I74" i="1" s="1"/>
  <c r="G74" i="1"/>
  <c r="D74" i="1"/>
  <c r="F74" i="1" s="1"/>
  <c r="C74" i="1"/>
  <c r="I73" i="1"/>
  <c r="D73" i="1"/>
  <c r="F73" i="1" s="1"/>
  <c r="I72" i="1"/>
  <c r="E72" i="1"/>
  <c r="D72" i="1"/>
  <c r="F72" i="1" s="1"/>
  <c r="I71" i="1"/>
  <c r="D71" i="1"/>
  <c r="H70" i="1"/>
  <c r="G70" i="1"/>
  <c r="C70" i="1"/>
  <c r="I69" i="1"/>
  <c r="D69" i="1"/>
  <c r="H68" i="1"/>
  <c r="I68" i="1" s="1"/>
  <c r="G68" i="1"/>
  <c r="C68" i="1"/>
  <c r="I63" i="1"/>
  <c r="E63" i="1"/>
  <c r="D63" i="1"/>
  <c r="F63" i="1" s="1"/>
  <c r="I62" i="1"/>
  <c r="D62" i="1"/>
  <c r="H61" i="1"/>
  <c r="G61" i="1"/>
  <c r="C61" i="1"/>
  <c r="I60" i="1"/>
  <c r="D60" i="1"/>
  <c r="I59" i="1"/>
  <c r="D59" i="1"/>
  <c r="H58" i="1"/>
  <c r="I58" i="1" s="1"/>
  <c r="G58" i="1"/>
  <c r="C58" i="1"/>
  <c r="I57" i="1"/>
  <c r="F57" i="1"/>
  <c r="D57" i="1"/>
  <c r="E57" i="1" s="1"/>
  <c r="I56" i="1"/>
  <c r="E56" i="1"/>
  <c r="E55" i="1" s="1"/>
  <c r="D56" i="1"/>
  <c r="F56" i="1" s="1"/>
  <c r="H55" i="1"/>
  <c r="G55" i="1"/>
  <c r="G64" i="1" s="1"/>
  <c r="G8" i="1" s="1"/>
  <c r="D55" i="1"/>
  <c r="F55" i="1" s="1"/>
  <c r="C55" i="1"/>
  <c r="I50" i="1"/>
  <c r="D50" i="1"/>
  <c r="F50" i="1" s="1"/>
  <c r="I49" i="1"/>
  <c r="E49" i="1"/>
  <c r="D49" i="1"/>
  <c r="F49" i="1" s="1"/>
  <c r="H48" i="1"/>
  <c r="H51" i="1" s="1"/>
  <c r="H11" i="1" s="1"/>
  <c r="G48" i="1"/>
  <c r="G51" i="1" s="1"/>
  <c r="C48" i="1"/>
  <c r="C51" i="1" s="1"/>
  <c r="I47" i="1"/>
  <c r="D47" i="1"/>
  <c r="F47" i="1" s="1"/>
  <c r="I45" i="1"/>
  <c r="F45" i="1"/>
  <c r="D45" i="1"/>
  <c r="E45" i="1" s="1"/>
  <c r="I44" i="1"/>
  <c r="F44" i="1"/>
  <c r="D44" i="1"/>
  <c r="E44" i="1" s="1"/>
  <c r="H43" i="1"/>
  <c r="I43" i="1" s="1"/>
  <c r="G43" i="1"/>
  <c r="C43" i="1"/>
  <c r="C36" i="1" s="1"/>
  <c r="I42" i="1"/>
  <c r="F42" i="1"/>
  <c r="D42" i="1"/>
  <c r="E42" i="1" s="1"/>
  <c r="I41" i="1"/>
  <c r="F41" i="1"/>
  <c r="E41" i="1"/>
  <c r="D41" i="1"/>
  <c r="I40" i="1"/>
  <c r="F40" i="1"/>
  <c r="E40" i="1"/>
  <c r="D40" i="1"/>
  <c r="I39" i="1"/>
  <c r="F39" i="1"/>
  <c r="E39" i="1"/>
  <c r="D39" i="1"/>
  <c r="I38" i="1"/>
  <c r="F38" i="1"/>
  <c r="E38" i="1"/>
  <c r="E37" i="1" s="1"/>
  <c r="D38" i="1"/>
  <c r="H37" i="1"/>
  <c r="I37" i="1" s="1"/>
  <c r="G37" i="1"/>
  <c r="D37" i="1"/>
  <c r="C37" i="1"/>
  <c r="G36" i="1"/>
  <c r="I35" i="1"/>
  <c r="D35" i="1"/>
  <c r="E35" i="1" s="1"/>
  <c r="I34" i="1"/>
  <c r="D34" i="1"/>
  <c r="E34" i="1" s="1"/>
  <c r="I33" i="1"/>
  <c r="D33" i="1"/>
  <c r="E33" i="1" s="1"/>
  <c r="I32" i="1"/>
  <c r="D32" i="1"/>
  <c r="E32" i="1" s="1"/>
  <c r="H31" i="1"/>
  <c r="G31" i="1"/>
  <c r="I31" i="1" s="1"/>
  <c r="C31" i="1"/>
  <c r="I30" i="1"/>
  <c r="E30" i="1"/>
  <c r="D30" i="1"/>
  <c r="F30" i="1" s="1"/>
  <c r="I29" i="1"/>
  <c r="E29" i="1"/>
  <c r="D29" i="1"/>
  <c r="F29" i="1" s="1"/>
  <c r="I28" i="1"/>
  <c r="E28" i="1"/>
  <c r="D28" i="1"/>
  <c r="F28" i="1" s="1"/>
  <c r="H27" i="1"/>
  <c r="I27" i="1" s="1"/>
  <c r="G27" i="1"/>
  <c r="E27" i="1"/>
  <c r="F27" i="1" s="1"/>
  <c r="D27" i="1"/>
  <c r="C27" i="1"/>
  <c r="I26" i="1"/>
  <c r="F26" i="1"/>
  <c r="D26" i="1"/>
  <c r="E26" i="1" s="1"/>
  <c r="E25" i="1" s="1"/>
  <c r="H25" i="1"/>
  <c r="G25" i="1"/>
  <c r="C25" i="1"/>
  <c r="I24" i="1"/>
  <c r="D24" i="1"/>
  <c r="F24" i="1" s="1"/>
  <c r="H23" i="1"/>
  <c r="G23" i="1"/>
  <c r="I23" i="1" s="1"/>
  <c r="C23" i="1"/>
  <c r="I22" i="1"/>
  <c r="D22" i="1"/>
  <c r="E22" i="1" s="1"/>
  <c r="E21" i="1" s="1"/>
  <c r="H21" i="1"/>
  <c r="G21" i="1"/>
  <c r="I21" i="1" s="1"/>
  <c r="C21" i="1"/>
  <c r="C20" i="1" s="1"/>
  <c r="C46" i="1" s="1"/>
  <c r="I19" i="1"/>
  <c r="F19" i="1"/>
  <c r="E19" i="1"/>
  <c r="D19" i="1"/>
  <c r="H18" i="1"/>
  <c r="I18" i="1" s="1"/>
  <c r="G18" i="1"/>
  <c r="C18" i="1"/>
  <c r="G17" i="1"/>
  <c r="C17" i="1"/>
  <c r="B2" i="1"/>
  <c r="C247" i="1" l="1"/>
  <c r="D269" i="1" s="1"/>
  <c r="F269" i="1" s="1"/>
  <c r="E196" i="1"/>
  <c r="E209" i="1"/>
  <c r="E43" i="1"/>
  <c r="E36" i="1" s="1"/>
  <c r="E170" i="1"/>
  <c r="I191" i="1"/>
  <c r="E48" i="1"/>
  <c r="G191" i="1"/>
  <c r="I232" i="1"/>
  <c r="F245" i="1"/>
  <c r="D249" i="1"/>
  <c r="D248" i="1" s="1"/>
  <c r="F252" i="1"/>
  <c r="H255" i="1"/>
  <c r="I255" i="1" s="1"/>
  <c r="F260" i="1"/>
  <c r="F261" i="1"/>
  <c r="D262" i="1"/>
  <c r="F262" i="1" s="1"/>
  <c r="F263" i="1"/>
  <c r="I25" i="1"/>
  <c r="D43" i="1"/>
  <c r="F43" i="1" s="1"/>
  <c r="H64" i="1"/>
  <c r="I64" i="1" s="1"/>
  <c r="D78" i="1"/>
  <c r="F78" i="1" s="1"/>
  <c r="I109" i="1"/>
  <c r="H108" i="1"/>
  <c r="I108" i="1" s="1"/>
  <c r="I115" i="1"/>
  <c r="D117" i="1"/>
  <c r="F117" i="1" s="1"/>
  <c r="E118" i="1"/>
  <c r="E117" i="1" s="1"/>
  <c r="F119" i="1"/>
  <c r="G127" i="1"/>
  <c r="I127" i="1" s="1"/>
  <c r="F139" i="1"/>
  <c r="E149" i="1"/>
  <c r="F152" i="1"/>
  <c r="E159" i="1"/>
  <c r="F161" i="1"/>
  <c r="C158" i="1"/>
  <c r="D170" i="1"/>
  <c r="F170" i="1" s="1"/>
  <c r="I170" i="1"/>
  <c r="E182" i="1"/>
  <c r="G202" i="1"/>
  <c r="I209" i="1"/>
  <c r="D218" i="1"/>
  <c r="F218" i="1" s="1"/>
  <c r="E219" i="1"/>
  <c r="E218" i="1" s="1"/>
  <c r="I235" i="1"/>
  <c r="I237" i="1"/>
  <c r="D244" i="1"/>
  <c r="D243" i="1" s="1"/>
  <c r="C255" i="1"/>
  <c r="E259" i="1"/>
  <c r="D18" i="1"/>
  <c r="D17" i="1" s="1"/>
  <c r="G20" i="1"/>
  <c r="G46" i="1" s="1"/>
  <c r="G10" i="1" s="1"/>
  <c r="G9" i="1" s="1"/>
  <c r="I55" i="1"/>
  <c r="C64" i="1"/>
  <c r="C8" i="1" s="1"/>
  <c r="C67" i="1"/>
  <c r="C167" i="1" s="1"/>
  <c r="C13" i="1" s="1"/>
  <c r="D149" i="1"/>
  <c r="F149" i="1" s="1"/>
  <c r="D159" i="1"/>
  <c r="F159" i="1" s="1"/>
  <c r="G168" i="1"/>
  <c r="I184" i="1"/>
  <c r="C184" i="1"/>
  <c r="C168" i="1" s="1"/>
  <c r="C191" i="1"/>
  <c r="I223" i="1"/>
  <c r="C232" i="1"/>
  <c r="G247" i="1"/>
  <c r="H269" i="1" s="1"/>
  <c r="I262" i="1"/>
  <c r="D25" i="1"/>
  <c r="F25" i="1" s="1"/>
  <c r="E50" i="1"/>
  <c r="G67" i="1"/>
  <c r="E73" i="1"/>
  <c r="E79" i="1"/>
  <c r="E80" i="1"/>
  <c r="F95" i="1"/>
  <c r="D109" i="1"/>
  <c r="F109" i="1" s="1"/>
  <c r="D111" i="1"/>
  <c r="F111" i="1" s="1"/>
  <c r="F112" i="1"/>
  <c r="I117" i="1"/>
  <c r="F137" i="1"/>
  <c r="H153" i="1"/>
  <c r="G158" i="1"/>
  <c r="D174" i="1"/>
  <c r="F174" i="1" s="1"/>
  <c r="E174" i="1"/>
  <c r="F176" i="1"/>
  <c r="D189" i="1"/>
  <c r="E190" i="1"/>
  <c r="E189" i="1" s="1"/>
  <c r="D196" i="1"/>
  <c r="F196" i="1" s="1"/>
  <c r="F199" i="1"/>
  <c r="E208" i="1"/>
  <c r="E203" i="1" s="1"/>
  <c r="E202" i="1" s="1"/>
  <c r="F228" i="1"/>
  <c r="F230" i="1"/>
  <c r="H232" i="1"/>
  <c r="D235" i="1"/>
  <c r="F235" i="1" s="1"/>
  <c r="E236" i="1"/>
  <c r="E235" i="1" s="1"/>
  <c r="E257" i="1"/>
  <c r="E256" i="1" s="1"/>
  <c r="C52" i="1"/>
  <c r="C11" i="1"/>
  <c r="C10" i="1"/>
  <c r="C6" i="1"/>
  <c r="G11" i="1"/>
  <c r="I11" i="1" s="1"/>
  <c r="G52" i="1"/>
  <c r="E31" i="1"/>
  <c r="D21" i="1"/>
  <c r="F22" i="1"/>
  <c r="D31" i="1"/>
  <c r="F32" i="1"/>
  <c r="F33" i="1"/>
  <c r="F34" i="1"/>
  <c r="F35" i="1"/>
  <c r="F37" i="1"/>
  <c r="I48" i="1"/>
  <c r="F60" i="1"/>
  <c r="E60" i="1"/>
  <c r="F71" i="1"/>
  <c r="D70" i="1"/>
  <c r="I61" i="1"/>
  <c r="E71" i="1"/>
  <c r="E70" i="1" s="1"/>
  <c r="G142" i="1"/>
  <c r="I153" i="1"/>
  <c r="E24" i="1"/>
  <c r="E23" i="1" s="1"/>
  <c r="F59" i="1"/>
  <c r="D58" i="1"/>
  <c r="F58" i="1" s="1"/>
  <c r="E59" i="1"/>
  <c r="F62" i="1"/>
  <c r="D61" i="1"/>
  <c r="F61" i="1" s="1"/>
  <c r="F69" i="1"/>
  <c r="D68" i="1"/>
  <c r="F68" i="1" s="1"/>
  <c r="E69" i="1"/>
  <c r="E68" i="1" s="1"/>
  <c r="G167" i="1"/>
  <c r="G13" i="1" s="1"/>
  <c r="H17" i="1"/>
  <c r="I17" i="1" s="1"/>
  <c r="D23" i="1"/>
  <c r="H36" i="1"/>
  <c r="E47" i="1"/>
  <c r="E51" i="1" s="1"/>
  <c r="D48" i="1"/>
  <c r="F48" i="1" s="1"/>
  <c r="I51" i="1"/>
  <c r="E62" i="1"/>
  <c r="E61" i="1" s="1"/>
  <c r="I70" i="1"/>
  <c r="E85" i="1"/>
  <c r="E128" i="1"/>
  <c r="F79" i="1"/>
  <c r="F188" i="1"/>
  <c r="D187" i="1"/>
  <c r="E188" i="1"/>
  <c r="E187" i="1" s="1"/>
  <c r="E184" i="1" s="1"/>
  <c r="F216" i="1"/>
  <c r="E216" i="1"/>
  <c r="F248" i="1"/>
  <c r="I111" i="1"/>
  <c r="E116" i="1"/>
  <c r="E115" i="1" s="1"/>
  <c r="E126" i="1"/>
  <c r="E125" i="1" s="1"/>
  <c r="E155" i="1"/>
  <c r="E156" i="1"/>
  <c r="E157" i="1"/>
  <c r="I189" i="1"/>
  <c r="C213" i="1"/>
  <c r="C201" i="1" s="1"/>
  <c r="F243" i="1"/>
  <c r="E98" i="1"/>
  <c r="E99" i="1"/>
  <c r="E100" i="1"/>
  <c r="E101" i="1"/>
  <c r="E102" i="1"/>
  <c r="E103" i="1"/>
  <c r="E104" i="1"/>
  <c r="E105" i="1"/>
  <c r="E106" i="1"/>
  <c r="E107" i="1"/>
  <c r="E114" i="1"/>
  <c r="E113" i="1" s="1"/>
  <c r="D115" i="1"/>
  <c r="F115" i="1" s="1"/>
  <c r="E122" i="1"/>
  <c r="E123" i="1"/>
  <c r="E124" i="1"/>
  <c r="D125" i="1"/>
  <c r="F125" i="1" s="1"/>
  <c r="E141" i="1"/>
  <c r="E140" i="1" s="1"/>
  <c r="H142" i="1"/>
  <c r="I142" i="1" s="1"/>
  <c r="D154" i="1"/>
  <c r="E163" i="1"/>
  <c r="E162" i="1" s="1"/>
  <c r="E158" i="1" s="1"/>
  <c r="D164" i="1"/>
  <c r="F164" i="1" s="1"/>
  <c r="H164" i="1"/>
  <c r="I164" i="1" s="1"/>
  <c r="I169" i="1"/>
  <c r="F179" i="1"/>
  <c r="D178" i="1"/>
  <c r="F178" i="1" s="1"/>
  <c r="E179" i="1"/>
  <c r="E178" i="1" s="1"/>
  <c r="E169" i="1" s="1"/>
  <c r="F195" i="1"/>
  <c r="D194" i="1"/>
  <c r="F194" i="1" s="1"/>
  <c r="E195" i="1"/>
  <c r="E194" i="1" s="1"/>
  <c r="F215" i="1"/>
  <c r="D214" i="1"/>
  <c r="E215" i="1"/>
  <c r="E214" i="1" s="1"/>
  <c r="E213" i="1" s="1"/>
  <c r="F217" i="1"/>
  <c r="E217" i="1"/>
  <c r="I220" i="1"/>
  <c r="H213" i="1"/>
  <c r="E255" i="1"/>
  <c r="D97" i="1"/>
  <c r="F97" i="1" s="1"/>
  <c r="D113" i="1"/>
  <c r="F113" i="1" s="1"/>
  <c r="D121" i="1"/>
  <c r="F121" i="1" s="1"/>
  <c r="D140" i="1"/>
  <c r="D162" i="1"/>
  <c r="F162" i="1" s="1"/>
  <c r="H168" i="1"/>
  <c r="F189" i="1"/>
  <c r="I196" i="1"/>
  <c r="I203" i="1"/>
  <c r="G213" i="1"/>
  <c r="G201" i="1" s="1"/>
  <c r="G239" i="1" s="1"/>
  <c r="I218" i="1"/>
  <c r="D192" i="1"/>
  <c r="F193" i="1"/>
  <c r="H222" i="1"/>
  <c r="I222" i="1" s="1"/>
  <c r="F240" i="1"/>
  <c r="F249" i="1"/>
  <c r="F268" i="1"/>
  <c r="E250" i="1"/>
  <c r="E251" i="1"/>
  <c r="E224" i="1"/>
  <c r="E225" i="1"/>
  <c r="E226" i="1"/>
  <c r="E227" i="1"/>
  <c r="E234" i="1"/>
  <c r="E233" i="1" s="1"/>
  <c r="H202" i="1"/>
  <c r="I202" i="1" s="1"/>
  <c r="D223" i="1"/>
  <c r="D233" i="1"/>
  <c r="H243" i="1"/>
  <c r="I243" i="1" s="1"/>
  <c r="H248" i="1"/>
  <c r="D256" i="1"/>
  <c r="C239" i="1" l="1"/>
  <c r="C241" i="1" s="1"/>
  <c r="C5" i="1" s="1"/>
  <c r="F244" i="1"/>
  <c r="E58" i="1"/>
  <c r="E64" i="1" s="1"/>
  <c r="E8" i="1" s="1"/>
  <c r="H8" i="1"/>
  <c r="E232" i="1"/>
  <c r="E223" i="1"/>
  <c r="E222" i="1" s="1"/>
  <c r="E154" i="1"/>
  <c r="E153" i="1" s="1"/>
  <c r="E142" i="1" s="1"/>
  <c r="E191" i="1"/>
  <c r="F18" i="1"/>
  <c r="C9" i="1"/>
  <c r="D36" i="1"/>
  <c r="F36" i="1" s="1"/>
  <c r="E18" i="1"/>
  <c r="E17" i="1" s="1"/>
  <c r="F17" i="1" s="1"/>
  <c r="H67" i="1"/>
  <c r="I67" i="1" s="1"/>
  <c r="G241" i="1"/>
  <c r="G14" i="1"/>
  <c r="G7" i="1" s="1"/>
  <c r="C14" i="1"/>
  <c r="E168" i="1"/>
  <c r="I248" i="1"/>
  <c r="H247" i="1"/>
  <c r="I247" i="1" s="1"/>
  <c r="F140" i="1"/>
  <c r="D127" i="1"/>
  <c r="F127" i="1" s="1"/>
  <c r="D169" i="1"/>
  <c r="D153" i="1"/>
  <c r="F154" i="1"/>
  <c r="E97" i="1"/>
  <c r="D51" i="1"/>
  <c r="F31" i="1"/>
  <c r="H158" i="1"/>
  <c r="I158" i="1" s="1"/>
  <c r="F23" i="1"/>
  <c r="E20" i="1"/>
  <c r="G5" i="1"/>
  <c r="F233" i="1"/>
  <c r="D232" i="1"/>
  <c r="F232" i="1" s="1"/>
  <c r="F192" i="1"/>
  <c r="D191" i="1"/>
  <c r="F191" i="1" s="1"/>
  <c r="I168" i="1"/>
  <c r="H201" i="1"/>
  <c r="I201" i="1" s="1"/>
  <c r="I213" i="1"/>
  <c r="E201" i="1"/>
  <c r="D108" i="1"/>
  <c r="F108" i="1" s="1"/>
  <c r="D158" i="1"/>
  <c r="F158" i="1" s="1"/>
  <c r="E11" i="1"/>
  <c r="G12" i="1"/>
  <c r="F70" i="1"/>
  <c r="D67" i="1"/>
  <c r="F21" i="1"/>
  <c r="F256" i="1"/>
  <c r="D255" i="1"/>
  <c r="F223" i="1"/>
  <c r="D222" i="1"/>
  <c r="F222" i="1" s="1"/>
  <c r="E249" i="1"/>
  <c r="E248" i="1" s="1"/>
  <c r="E247" i="1" s="1"/>
  <c r="D213" i="1"/>
  <c r="F214" i="1"/>
  <c r="E121" i="1"/>
  <c r="E108" i="1" s="1"/>
  <c r="E67" i="1" s="1"/>
  <c r="E167" i="1" s="1"/>
  <c r="E13" i="1" s="1"/>
  <c r="F187" i="1"/>
  <c r="D184" i="1"/>
  <c r="F184" i="1" s="1"/>
  <c r="E127" i="1"/>
  <c r="H20" i="1"/>
  <c r="I36" i="1"/>
  <c r="D64" i="1"/>
  <c r="G6" i="1"/>
  <c r="I8" i="1"/>
  <c r="H239" i="1" l="1"/>
  <c r="I239" i="1" s="1"/>
  <c r="I14" i="1" s="1"/>
  <c r="D20" i="1"/>
  <c r="D46" i="1" s="1"/>
  <c r="F64" i="1"/>
  <c r="D8" i="1"/>
  <c r="F213" i="1"/>
  <c r="D201" i="1"/>
  <c r="F201" i="1" s="1"/>
  <c r="F255" i="1"/>
  <c r="D247" i="1"/>
  <c r="F67" i="1"/>
  <c r="D11" i="1"/>
  <c r="F11" i="1" s="1"/>
  <c r="F51" i="1"/>
  <c r="D52" i="1"/>
  <c r="D168" i="1"/>
  <c r="F169" i="1"/>
  <c r="H14" i="1"/>
  <c r="H7" i="1" s="1"/>
  <c r="I7" i="1" s="1"/>
  <c r="I20" i="1"/>
  <c r="H46" i="1"/>
  <c r="E239" i="1"/>
  <c r="F46" i="1"/>
  <c r="D10" i="1"/>
  <c r="H167" i="1"/>
  <c r="H241" i="1" s="1"/>
  <c r="I241" i="1" s="1"/>
  <c r="F20" i="1"/>
  <c r="E46" i="1"/>
  <c r="F153" i="1"/>
  <c r="D142" i="1"/>
  <c r="F142" i="1" s="1"/>
  <c r="C12" i="1"/>
  <c r="C7" i="1"/>
  <c r="H52" i="1" l="1"/>
  <c r="I46" i="1"/>
  <c r="H10" i="1"/>
  <c r="H6" i="1"/>
  <c r="I6" i="1" s="1"/>
  <c r="F247" i="1"/>
  <c r="G269" i="1" s="1"/>
  <c r="I269" i="1" s="1"/>
  <c r="E269" i="1"/>
  <c r="F8" i="1"/>
  <c r="E10" i="1"/>
  <c r="E9" i="1" s="1"/>
  <c r="E6" i="1"/>
  <c r="E52" i="1"/>
  <c r="F10" i="1"/>
  <c r="D9" i="1"/>
  <c r="F9" i="1" s="1"/>
  <c r="D239" i="1"/>
  <c r="F168" i="1"/>
  <c r="D167" i="1"/>
  <c r="I167" i="1"/>
  <c r="H13" i="1"/>
  <c r="E241" i="1"/>
  <c r="E14" i="1"/>
  <c r="F52" i="1"/>
  <c r="E12" i="1" l="1"/>
  <c r="E7" i="1"/>
  <c r="F167" i="1"/>
  <c r="D13" i="1"/>
  <c r="D6" i="1"/>
  <c r="F6" i="1" s="1"/>
  <c r="E5" i="1"/>
  <c r="I10" i="1"/>
  <c r="H9" i="1"/>
  <c r="I9" i="1" s="1"/>
  <c r="I13" i="1"/>
  <c r="H12" i="1"/>
  <c r="I12" i="1" s="1"/>
  <c r="D241" i="1"/>
  <c r="F239" i="1"/>
  <c r="D14" i="1"/>
  <c r="I52" i="1"/>
  <c r="H5" i="1"/>
  <c r="I5" i="1" s="1"/>
  <c r="F13" i="1" l="1"/>
  <c r="D12" i="1"/>
  <c r="F12" i="1" s="1"/>
  <c r="F241" i="1"/>
  <c r="D5" i="1"/>
  <c r="F5" i="1" s="1"/>
  <c r="F14" i="1"/>
  <c r="D7" i="1"/>
  <c r="F7" i="1" s="1"/>
</calcChain>
</file>

<file path=xl/sharedStrings.xml><?xml version="1.0" encoding="utf-8"?>
<sst xmlns="http://schemas.openxmlformats.org/spreadsheetml/2006/main" count="350" uniqueCount="231">
  <si>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</si>
  <si>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</si>
  <si>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</si>
  <si>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</si>
  <si>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</si>
  <si>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</si>
  <si>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</si>
  <si>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</si>
  <si>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</si>
  <si>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</si>
  <si>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</si>
  <si>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</si>
  <si>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</si>
  <si>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</si>
  <si>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</si>
  <si>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</si>
  <si>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</si>
  <si>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</si>
  <si>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2023 год</t>
  </si>
  <si>
    <t>ТЕКУЩИЙ ПЕРИОД</t>
  </si>
  <si>
    <t>Утвержденные плановые назначения             на 2023 год, руб.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</si>
  <si>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</si>
  <si>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</si>
  <si>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</si>
  <si>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</si>
  <si>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</si>
  <si>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</si>
  <si>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</si>
  <si>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</si>
  <si>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</si>
  <si>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</si>
  <si>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</si>
  <si>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</si>
  <si>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</si>
  <si>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</si>
  <si>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</si>
  <si>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</si>
  <si>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</si>
  <si>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</si>
  <si>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</si>
  <si>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</si>
  <si>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</si>
  <si>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</si>
  <si>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</si>
  <si>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</si>
  <si>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</si>
  <si>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</si>
  <si>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</si>
  <si>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</si>
  <si>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</si>
  <si>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</si>
  <si>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</si>
  <si>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</si>
  <si>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</si>
  <si>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</si>
  <si>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</si>
  <si>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</si>
  <si>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</si>
  <si>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</si>
  <si>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ФЕДЕЛАЛЬНЫЙ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</si>
  <si>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</si>
  <si>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</si>
  <si>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</si>
  <si>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911 0702 1100053030 612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</si>
  <si>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</si>
  <si>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</si>
  <si>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</si>
  <si>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</si>
  <si>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</si>
  <si>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612,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</si>
  <si>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</si>
  <si>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</si>
  <si>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</si>
  <si>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</si>
  <si>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</si>
  <si>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</si>
  <si>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</si>
  <si>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</si>
  <si>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</si>
  <si>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</si>
  <si>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</si>
  <si>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</si>
  <si>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</si>
  <si>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</si>
  <si>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</si>
  <si>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</si>
  <si>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</si>
  <si>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</si>
  <si>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</si>
  <si>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</si>
  <si>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</si>
  <si>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</si>
  <si>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</si>
  <si>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</si>
  <si>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</si>
  <si>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</si>
  <si>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Поверка, техническое обслуживание и ремонт оборудования, инженерных сетей, сетей отопления</t>
  </si>
  <si>
    <t>Обслуживание металлопластиковых конструкций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</si>
  <si>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</si>
  <si>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</si>
  <si>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</si>
  <si>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</si>
  <si>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</si>
  <si>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</si>
  <si>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</si>
  <si>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</si>
  <si>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</si>
  <si>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</si>
  <si>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</si>
  <si>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</si>
  <si>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</si>
  <si>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</si>
  <si>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</si>
  <si>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</si>
  <si>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</si>
  <si>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</si>
  <si>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</si>
  <si>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</si>
  <si>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Подписка (для административно - управленческого персонала, специалистов, кроме педагогических работников)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</si>
  <si>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</si>
  <si>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</si>
  <si>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</si>
  <si>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</si>
  <si>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</si>
  <si>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</si>
  <si>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</si>
  <si>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</si>
  <si>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</si>
  <si>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</si>
  <si>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</si>
  <si>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</si>
  <si>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</si>
  <si>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</si>
  <si>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</si>
  <si>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</si>
  <si>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</si>
  <si>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</si>
  <si>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прилегающей территории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</si>
  <si>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</si>
  <si>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</si>
  <si>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</si>
  <si>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фасада</t>
  </si>
  <si>
    <t>Текущий ремонт входной группы</t>
  </si>
  <si>
    <t>Текущий ремонт ограждения</t>
  </si>
  <si>
    <t>Работы по установке дверей, лестниц</t>
  </si>
  <si>
    <t>Текущий ремонт дворовой территории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</si>
  <si>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</si>
  <si>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</si>
  <si>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</si>
  <si>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</si>
  <si>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</si>
  <si>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</si>
  <si>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</si>
  <si>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</si>
  <si>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</si>
  <si>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</si>
  <si>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</si>
  <si>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</si>
  <si>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</si>
  <si>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</si>
  <si>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Мероприятия по антитеррору 1.2.4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</si>
  <si>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</si>
  <si>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</si>
  <si>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</si>
  <si>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</si>
  <si>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</si>
  <si>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</si>
  <si>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</si>
  <si>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</si>
  <si>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</si>
  <si>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</si>
  <si>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</si>
  <si>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</si>
  <si>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</si>
  <si>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</si>
  <si>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</si>
  <si>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</si>
  <si>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Экспертное заключение о соответсвии требованиям СанПиНов</t>
  </si>
  <si>
    <t>310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</si>
  <si>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</si>
  <si>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компьютерной техники (для АУП, специалистов, кроме педагогических работников)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</si>
  <si>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</si>
  <si>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</si>
  <si>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</si>
  <si>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</si>
  <si>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</si>
  <si>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</si>
  <si>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</si>
  <si>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</si>
  <si>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</si>
  <si>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</si>
  <si>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</si>
  <si>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</si>
  <si>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</si>
  <si>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</si>
  <si>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</si>
  <si>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</si>
  <si>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</si>
  <si>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</si>
  <si>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Установка и настройка автоматизированной системы</t>
  </si>
  <si>
    <t>Мероприятия по пожарной безопасности 1.2.3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</si>
  <si>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</si>
  <si>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</si>
  <si>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Установка и настройка авотматизированной системы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</si>
  <si>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</si>
  <si>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911 1006 05000 20050 612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</si>
  <si>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</si>
  <si>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</si>
  <si>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</si>
  <si>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</si>
  <si>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</si>
  <si>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</si>
  <si>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</si>
  <si>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</si>
  <si>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</si>
  <si>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</si>
  <si>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>2022 год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</si>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</sst>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\ _₽_-;\-* #,##0.00\ _₽_-;_-* \-??\ _₽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1"/>
      <color rgb="FF000000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theme="2" tint="-0.249977111117893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rgb="FF01E4EF"/>
        <bgColor rgb="FFFDEADA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C000"/>
        <bgColor rgb="FFE6B9B8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Border="0" applyProtection="0"/>
    <xf numFmtId="0" fontId="40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Border="0" applyProtection="0"/>
  </cellStyleXfs>
  <cellXfs count="552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 wrapText="1"/>
    </xf>
    <xf numFmtId="0" fontId="11" fillId="6" borderId="5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4" xfId="1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4" xfId="1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4" xfId="1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4" xfId="1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43" fontId="4" fillId="9" borderId="4" xfId="1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43" fontId="4" fillId="17" borderId="4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 applyProtection="1">
      <alignment horizontal="left" vertical="center" wrapText="1"/>
    </xf>
    <xf numFmtId="0" fontId="14" fillId="18" borderId="3" xfId="0" applyFont="1" applyFill="1" applyBorder="1" applyAlignment="1" applyProtection="1">
      <alignment horizontal="center" vertical="center" wrapText="1"/>
    </xf>
    <xf numFmtId="43" fontId="4" fillId="18" borderId="4" xfId="1" applyFont="1" applyFill="1" applyBorder="1" applyAlignment="1" applyProtection="1">
      <alignment horizontal="center" vertical="center"/>
    </xf>
    <xf numFmtId="43" fontId="14" fillId="18" borderId="4" xfId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3" fillId="2" borderId="3" xfId="0" applyFont="1" applyFill="1" applyBorder="1" applyAlignment="1" applyProtection="1">
      <alignment horizontal="left" vertical="center" wrapText="1"/>
    </xf>
    <xf numFmtId="0" fontId="4" fillId="19" borderId="3" xfId="2" applyFont="1" applyFill="1" applyBorder="1" applyAlignment="1" applyProtection="1">
      <alignment horizontal="center" vertical="center" wrapText="1"/>
    </xf>
    <xf numFmtId="43" fontId="4" fillId="19" borderId="4" xfId="1" applyFont="1" applyFill="1" applyBorder="1" applyAlignment="1" applyProtection="1">
      <alignment horizontal="center" vertical="center" wrapText="1"/>
    </xf>
    <xf numFmtId="43" fontId="15" fillId="19" borderId="4" xfId="1" applyFont="1" applyFill="1" applyBorder="1" applyAlignment="1" applyProtection="1">
      <alignment horizontal="center" vertical="center" wrapText="1"/>
    </xf>
    <xf numFmtId="43" fontId="16" fillId="19" borderId="4" xfId="1" applyFont="1" applyFill="1" applyBorder="1" applyAlignment="1" applyProtection="1">
      <alignment horizontal="center" vertical="center" wrapText="1"/>
    </xf>
    <xf numFmtId="0" fontId="2" fillId="20" borderId="0" xfId="2" applyFill="1" applyBorder="1" applyProtection="1"/>
    <xf numFmtId="0" fontId="2" fillId="20" borderId="0" xfId="2" applyFill="1" applyProtection="1"/>
    <xf numFmtId="0" fontId="2" fillId="20" borderId="0" xfId="2" applyFont="1" applyFill="1" applyProtection="1"/>
    <xf numFmtId="0" fontId="17" fillId="21" borderId="3" xfId="0" applyFont="1" applyFill="1" applyBorder="1" applyAlignment="1" applyProtection="1">
      <alignment horizontal="left" wrapText="1"/>
    </xf>
    <xf numFmtId="0" fontId="14" fillId="21" borderId="3" xfId="0" applyFont="1" applyFill="1" applyBorder="1" applyAlignment="1" applyProtection="1">
      <alignment horizontal="center" vertical="center" wrapText="1"/>
    </xf>
    <xf numFmtId="43" fontId="4" fillId="21" borderId="4" xfId="1" applyFont="1" applyFill="1" applyBorder="1" applyAlignment="1" applyProtection="1">
      <alignment horizontal="center" vertical="center" wrapText="1"/>
    </xf>
    <xf numFmtId="43" fontId="14" fillId="21" borderId="4" xfId="1" applyFont="1" applyFill="1" applyBorder="1" applyAlignment="1" applyProtection="1">
      <alignment horizontal="center" vertical="center" wrapText="1"/>
    </xf>
    <xf numFmtId="0" fontId="7" fillId="21" borderId="0" xfId="0" applyFont="1" applyFill="1" applyBorder="1" applyAlignment="1" applyProtection="1">
      <alignment wrapText="1"/>
    </xf>
    <xf numFmtId="0" fontId="7" fillId="21" borderId="0" xfId="0" applyFont="1" applyFill="1" applyAlignment="1" applyProtection="1">
      <alignment wrapText="1"/>
    </xf>
    <xf numFmtId="0" fontId="17" fillId="18" borderId="3" xfId="0" applyFont="1" applyFill="1" applyBorder="1" applyAlignment="1" applyProtection="1">
      <alignment horizontal="left" wrapText="1"/>
    </xf>
    <xf numFmtId="43" fontId="4" fillId="18" borderId="4" xfId="1" applyFont="1" applyFill="1" applyBorder="1" applyAlignment="1" applyProtection="1">
      <alignment horizontal="center" vertical="center" wrapText="1"/>
    </xf>
    <xf numFmtId="43" fontId="14" fillId="18" borderId="4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4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3" fillId="18" borderId="4" xfId="0" applyFont="1" applyFill="1" applyBorder="1" applyAlignment="1" applyProtection="1">
      <alignment horizontal="left" vertical="center" wrapText="1"/>
    </xf>
    <xf numFmtId="43" fontId="4" fillId="22" borderId="4" xfId="1" applyFont="1" applyFill="1" applyBorder="1" applyAlignment="1" applyProtection="1">
      <alignment horizontal="center" vertical="center" wrapText="1"/>
    </xf>
    <xf numFmtId="43" fontId="12" fillId="22" borderId="4" xfId="1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wrapText="1"/>
    </xf>
    <xf numFmtId="0" fontId="7" fillId="18" borderId="0" xfId="0" applyFont="1" applyFill="1" applyAlignment="1" applyProtection="1">
      <alignment wrapText="1"/>
    </xf>
    <xf numFmtId="0" fontId="5" fillId="23" borderId="4" xfId="0" applyFont="1" applyFill="1" applyBorder="1" applyAlignment="1" applyProtection="1">
      <alignment horizontal="left" vertical="center" wrapText="1"/>
    </xf>
    <xf numFmtId="0" fontId="5" fillId="18" borderId="4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Protection="1"/>
    <xf numFmtId="0" fontId="7" fillId="18" borderId="0" xfId="0" applyFont="1" applyFill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0" borderId="0" xfId="0" applyFont="1" applyBorder="1" applyProtection="1"/>
    <xf numFmtId="0" fontId="18" fillId="0" borderId="0" xfId="0" applyFont="1" applyProtection="1"/>
    <xf numFmtId="0" fontId="8" fillId="0" borderId="4" xfId="0" applyFont="1" applyFill="1" applyBorder="1" applyAlignment="1" applyProtection="1">
      <alignment vertical="center" wrapText="1"/>
    </xf>
    <xf numFmtId="0" fontId="18" fillId="0" borderId="0" xfId="0" applyFont="1" applyFill="1" applyBorder="1" applyProtection="1"/>
    <xf numFmtId="0" fontId="18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3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19" fillId="2" borderId="3" xfId="0" applyFont="1" applyFill="1" applyBorder="1" applyAlignment="1" applyProtection="1">
      <alignment horizontal="left" vertical="center" wrapText="1"/>
    </xf>
    <xf numFmtId="0" fontId="5" fillId="24" borderId="4" xfId="0" applyFont="1" applyFill="1" applyBorder="1" applyAlignment="1" applyProtection="1">
      <alignment horizontal="left" vertical="center" wrapText="1"/>
    </xf>
    <xf numFmtId="0" fontId="14" fillId="24" borderId="3" xfId="0" applyFont="1" applyFill="1" applyBorder="1" applyAlignment="1" applyProtection="1">
      <alignment horizontal="center" vertical="center" wrapText="1"/>
    </xf>
    <xf numFmtId="43" fontId="4" fillId="25" borderId="4" xfId="1" applyFont="1" applyFill="1" applyBorder="1" applyAlignment="1" applyProtection="1">
      <alignment horizontal="center" vertical="center" wrapText="1"/>
    </xf>
    <xf numFmtId="43" fontId="15" fillId="25" borderId="4" xfId="1" applyFont="1" applyFill="1" applyBorder="1" applyAlignment="1" applyProtection="1">
      <alignment horizontal="center" vertical="center" wrapText="1"/>
    </xf>
    <xf numFmtId="43" fontId="12" fillId="25" borderId="4" xfId="1" applyFont="1" applyFill="1" applyBorder="1" applyAlignment="1" applyProtection="1">
      <alignment horizontal="center" vertical="center" wrapText="1"/>
    </xf>
    <xf numFmtId="0" fontId="7" fillId="24" borderId="0" xfId="0" applyFont="1" applyFill="1" applyBorder="1" applyProtection="1"/>
    <xf numFmtId="0" fontId="7" fillId="24" borderId="0" xfId="0" applyFont="1" applyFill="1" applyProtection="1"/>
    <xf numFmtId="43" fontId="15" fillId="22" borderId="4" xfId="1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6" borderId="7" xfId="2" applyFont="1" applyFill="1" applyBorder="1" applyAlignment="1" applyProtection="1">
      <alignment horizontal="left" vertical="center" wrapText="1"/>
    </xf>
    <xf numFmtId="0" fontId="4" fillId="26" borderId="3" xfId="2" applyFont="1" applyFill="1" applyBorder="1" applyAlignment="1" applyProtection="1">
      <alignment horizontal="center" vertical="center" wrapText="1"/>
    </xf>
    <xf numFmtId="43" fontId="4" fillId="26" borderId="4" xfId="1" applyFont="1" applyFill="1" applyBorder="1" applyAlignment="1" applyProtection="1">
      <alignment horizontal="center" vertical="center" wrapText="1"/>
    </xf>
    <xf numFmtId="43" fontId="12" fillId="26" borderId="4" xfId="1" applyFont="1" applyFill="1" applyBorder="1" applyAlignment="1" applyProtection="1">
      <alignment horizontal="center" vertical="center" wrapText="1"/>
    </xf>
    <xf numFmtId="0" fontId="20" fillId="2" borderId="0" xfId="2" applyFont="1" applyFill="1" applyBorder="1" applyProtection="1"/>
    <xf numFmtId="0" fontId="20" fillId="27" borderId="0" xfId="2" applyFont="1" applyFill="1" applyBorder="1" applyProtection="1"/>
    <xf numFmtId="0" fontId="20" fillId="27" borderId="0" xfId="2" applyFont="1" applyFill="1" applyProtection="1"/>
    <xf numFmtId="0" fontId="8" fillId="21" borderId="8" xfId="0" applyFont="1" applyFill="1" applyBorder="1" applyAlignment="1" applyProtection="1">
      <alignment horizontal="left" vertical="center" wrapText="1"/>
    </xf>
    <xf numFmtId="43" fontId="4" fillId="28" borderId="4" xfId="1" applyFont="1" applyFill="1" applyBorder="1" applyAlignment="1" applyProtection="1">
      <alignment horizontal="center" vertical="center" wrapText="1"/>
    </xf>
    <xf numFmtId="43" fontId="15" fillId="28" borderId="4" xfId="1" applyFont="1" applyFill="1" applyBorder="1" applyAlignment="1" applyProtection="1">
      <alignment horizontal="center" vertical="center" wrapText="1"/>
    </xf>
    <xf numFmtId="43" fontId="16" fillId="28" borderId="4" xfId="1" applyFont="1" applyFill="1" applyBorder="1" applyAlignment="1" applyProtection="1">
      <alignment horizontal="center" vertical="center" wrapText="1"/>
    </xf>
    <xf numFmtId="0" fontId="8" fillId="23" borderId="8" xfId="0" applyFont="1" applyFill="1" applyBorder="1" applyAlignment="1" applyProtection="1">
      <alignment horizontal="left" vertical="center" wrapText="1"/>
    </xf>
    <xf numFmtId="0" fontId="5" fillId="27" borderId="8" xfId="0" applyFont="1" applyFill="1" applyBorder="1" applyAlignment="1" applyProtection="1">
      <alignment horizontal="left" vertical="center" wrapText="1"/>
    </xf>
    <xf numFmtId="0" fontId="14" fillId="27" borderId="3" xfId="0" applyFont="1" applyFill="1" applyBorder="1" applyAlignment="1" applyProtection="1">
      <alignment horizontal="center" vertical="center" wrapText="1"/>
    </xf>
    <xf numFmtId="43" fontId="4" fillId="27" borderId="4" xfId="1" applyFont="1" applyFill="1" applyBorder="1" applyAlignment="1" applyProtection="1">
      <alignment horizontal="center" vertical="center"/>
    </xf>
    <xf numFmtId="43" fontId="15" fillId="26" borderId="4" xfId="1" applyFont="1" applyFill="1" applyBorder="1" applyAlignment="1" applyProtection="1">
      <alignment horizontal="center" vertical="center" wrapText="1"/>
    </xf>
    <xf numFmtId="43" fontId="14" fillId="27" borderId="4" xfId="1" applyFont="1" applyFill="1" applyBorder="1" applyAlignment="1" applyProtection="1">
      <alignment horizontal="center" vertical="center"/>
    </xf>
    <xf numFmtId="0" fontId="7" fillId="27" borderId="0" xfId="0" applyFont="1" applyFill="1" applyBorder="1" applyProtection="1"/>
    <xf numFmtId="0" fontId="7" fillId="27" borderId="0" xfId="0" applyFont="1" applyFill="1" applyProtection="1"/>
    <xf numFmtId="0" fontId="5" fillId="29" borderId="8" xfId="0" applyFont="1" applyFill="1" applyBorder="1" applyAlignment="1" applyProtection="1">
      <alignment horizontal="left" vertical="center" wrapText="1"/>
    </xf>
    <xf numFmtId="0" fontId="14" fillId="29" borderId="3" xfId="0" applyFont="1" applyFill="1" applyBorder="1" applyAlignment="1" applyProtection="1">
      <alignment horizontal="center" vertical="center" wrapText="1"/>
    </xf>
    <xf numFmtId="43" fontId="4" fillId="29" borderId="4" xfId="1" applyFont="1" applyFill="1" applyBorder="1" applyAlignment="1" applyProtection="1">
      <alignment horizontal="center" vertical="center"/>
    </xf>
    <xf numFmtId="43" fontId="4" fillId="30" borderId="4" xfId="1" applyFont="1" applyFill="1" applyBorder="1" applyAlignment="1" applyProtection="1">
      <alignment horizontal="center" vertical="center" wrapText="1"/>
    </xf>
    <xf numFmtId="43" fontId="14" fillId="29" borderId="4" xfId="1" applyFont="1" applyFill="1" applyBorder="1" applyAlignment="1" applyProtection="1">
      <alignment horizontal="center" vertical="center"/>
    </xf>
    <xf numFmtId="0" fontId="5" fillId="21" borderId="8" xfId="0" applyFont="1" applyFill="1" applyBorder="1" applyAlignment="1" applyProtection="1">
      <alignment horizontal="left" vertical="center" wrapText="1"/>
    </xf>
    <xf numFmtId="43" fontId="4" fillId="21" borderId="4" xfId="1" applyFont="1" applyFill="1" applyBorder="1" applyAlignment="1" applyProtection="1">
      <alignment horizontal="center" vertical="center"/>
    </xf>
    <xf numFmtId="43" fontId="14" fillId="21" borderId="4" xfId="1" applyFont="1" applyFill="1" applyBorder="1" applyAlignment="1" applyProtection="1">
      <alignment horizontal="center" vertical="center"/>
    </xf>
    <xf numFmtId="43" fontId="4" fillId="2" borderId="4" xfId="1" applyFont="1" applyFill="1" applyBorder="1" applyAlignment="1" applyProtection="1">
      <alignment horizontal="center" vertical="center"/>
    </xf>
    <xf numFmtId="43" fontId="15" fillId="2" borderId="4" xfId="1" applyFont="1" applyFill="1" applyBorder="1" applyAlignment="1" applyProtection="1">
      <alignment horizontal="center" vertical="center"/>
    </xf>
    <xf numFmtId="43" fontId="21" fillId="2" borderId="4" xfId="1" applyFont="1" applyFill="1" applyBorder="1" applyAlignment="1" applyProtection="1">
      <alignment horizontal="center" vertical="center"/>
    </xf>
    <xf numFmtId="0" fontId="5" fillId="31" borderId="8" xfId="2" applyFont="1" applyFill="1" applyBorder="1" applyAlignment="1" applyProtection="1">
      <alignment horizontal="center" vertical="center" wrapText="1"/>
    </xf>
    <xf numFmtId="49" fontId="4" fillId="31" borderId="9" xfId="2" applyNumberFormat="1" applyFont="1" applyFill="1" applyBorder="1" applyAlignment="1" applyProtection="1">
      <alignment horizontal="center" vertical="center" wrapText="1"/>
    </xf>
    <xf numFmtId="43" fontId="4" fillId="32" borderId="3" xfId="1" applyFont="1" applyFill="1" applyBorder="1" applyAlignment="1" applyProtection="1">
      <alignment horizontal="center" vertical="center" wrapText="1"/>
    </xf>
    <xf numFmtId="43" fontId="4" fillId="33" borderId="4" xfId="1" applyFont="1" applyFill="1" applyBorder="1" applyAlignment="1" applyProtection="1">
      <alignment horizontal="center" vertical="center" wrapText="1"/>
    </xf>
    <xf numFmtId="43" fontId="4" fillId="32" borderId="4" xfId="1" applyFont="1" applyFill="1" applyBorder="1" applyAlignment="1" applyProtection="1">
      <alignment horizontal="center" vertical="center" wrapText="1"/>
    </xf>
    <xf numFmtId="43" fontId="22" fillId="32" borderId="4" xfId="1" applyFont="1" applyFill="1" applyBorder="1" applyAlignment="1" applyProtection="1">
      <alignment horizontal="center" vertical="center" wrapText="1"/>
    </xf>
    <xf numFmtId="0" fontId="20" fillId="34" borderId="0" xfId="2" applyFont="1" applyFill="1" applyBorder="1" applyProtection="1"/>
    <xf numFmtId="0" fontId="20" fillId="34" borderId="0" xfId="2" applyFont="1" applyFill="1" applyProtection="1"/>
    <xf numFmtId="0" fontId="5" fillId="35" borderId="8" xfId="2" applyFont="1" applyFill="1" applyBorder="1" applyAlignment="1" applyProtection="1">
      <alignment horizontal="left" vertical="center" wrapText="1"/>
    </xf>
    <xf numFmtId="49" fontId="22" fillId="35" borderId="9" xfId="2" applyNumberFormat="1" applyFont="1" applyFill="1" applyBorder="1" applyAlignment="1" applyProtection="1">
      <alignment horizontal="center" vertical="center" wrapText="1"/>
    </xf>
    <xf numFmtId="43" fontId="22" fillId="36" borderId="3" xfId="1" applyFont="1" applyFill="1" applyBorder="1" applyAlignment="1" applyProtection="1">
      <alignment horizontal="center" vertical="center" wrapText="1"/>
    </xf>
    <xf numFmtId="43" fontId="22" fillId="36" borderId="4" xfId="1" applyFont="1" applyFill="1" applyBorder="1" applyAlignment="1" applyProtection="1">
      <alignment horizontal="center" vertical="center" wrapText="1"/>
    </xf>
    <xf numFmtId="0" fontId="5" fillId="7" borderId="8" xfId="2" applyFont="1" applyFill="1" applyBorder="1" applyAlignment="1" applyProtection="1">
      <alignment horizontal="left" wrapText="1"/>
    </xf>
    <xf numFmtId="49" fontId="4" fillId="37" borderId="9" xfId="2" applyNumberFormat="1" applyFont="1" applyFill="1" applyBorder="1" applyAlignment="1" applyProtection="1">
      <alignment horizontal="center" vertical="center" wrapText="1"/>
    </xf>
    <xf numFmtId="43" fontId="22" fillId="38" borderId="3" xfId="1" applyFont="1" applyFill="1" applyBorder="1" applyAlignment="1" applyProtection="1">
      <alignment horizontal="center" vertical="center" wrapText="1"/>
    </xf>
    <xf numFmtId="43" fontId="23" fillId="2" borderId="3" xfId="1" applyFont="1" applyFill="1" applyBorder="1" applyProtection="1"/>
    <xf numFmtId="43" fontId="24" fillId="2" borderId="3" xfId="1" applyFont="1" applyFill="1" applyBorder="1" applyProtection="1"/>
    <xf numFmtId="43" fontId="24" fillId="2" borderId="4" xfId="1" applyFont="1" applyFill="1" applyBorder="1" applyProtection="1"/>
    <xf numFmtId="0" fontId="2" fillId="24" borderId="0" xfId="2" applyFill="1" applyBorder="1" applyProtection="1"/>
    <xf numFmtId="0" fontId="2" fillId="24" borderId="0" xfId="2" applyFill="1" applyProtection="1"/>
    <xf numFmtId="0" fontId="2" fillId="24" borderId="0" xfId="2" applyFont="1" applyFill="1" applyProtection="1"/>
    <xf numFmtId="49" fontId="4" fillId="35" borderId="9" xfId="2" applyNumberFormat="1" applyFont="1" applyFill="1" applyBorder="1" applyAlignment="1" applyProtection="1">
      <alignment horizontal="center" vertical="center" wrapText="1"/>
    </xf>
    <xf numFmtId="0" fontId="20" fillId="24" borderId="0" xfId="2" applyFont="1" applyFill="1" applyBorder="1" applyProtection="1"/>
    <xf numFmtId="0" fontId="20" fillId="24" borderId="0" xfId="2" applyFont="1" applyFill="1" applyProtection="1"/>
    <xf numFmtId="43" fontId="4" fillId="38" borderId="3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4" xfId="2" applyNumberFormat="1" applyFont="1" applyFill="1" applyBorder="1" applyAlignment="1" applyProtection="1">
      <alignment horizontal="center" wrapText="1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43" fontId="15" fillId="2" borderId="3" xfId="1" applyFont="1" applyFill="1" applyBorder="1" applyAlignment="1" applyProtection="1">
      <alignment wrapText="1"/>
    </xf>
    <xf numFmtId="43" fontId="15" fillId="2" borderId="4" xfId="1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39" borderId="8" xfId="2" applyFont="1" applyFill="1" applyBorder="1" applyAlignment="1" applyProtection="1">
      <alignment horizontal="left" wrapText="1"/>
    </xf>
    <xf numFmtId="1" fontId="4" fillId="18" borderId="4" xfId="2" applyNumberFormat="1" applyFont="1" applyFill="1" applyBorder="1" applyAlignment="1" applyProtection="1">
      <alignment horizontal="center" wrapText="1"/>
    </xf>
    <xf numFmtId="43" fontId="4" fillId="18" borderId="3" xfId="1" applyFont="1" applyFill="1" applyBorder="1" applyAlignment="1" applyProtection="1">
      <alignment horizontal="center" vertical="center"/>
      <protection locked="0"/>
    </xf>
    <xf numFmtId="43" fontId="4" fillId="18" borderId="4" xfId="1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4" borderId="0" xfId="2" applyFont="1" applyFill="1" applyBorder="1" applyAlignment="1">
      <alignment wrapText="1"/>
    </xf>
    <xf numFmtId="0" fontId="5" fillId="24" borderId="0" xfId="2" applyFont="1" applyFill="1" applyAlignment="1">
      <alignment wrapText="1"/>
    </xf>
    <xf numFmtId="43" fontId="4" fillId="39" borderId="3" xfId="1" applyFont="1" applyFill="1" applyBorder="1" applyAlignment="1" applyProtection="1">
      <alignment horizontal="center" vertical="center"/>
      <protection locked="0"/>
    </xf>
    <xf numFmtId="43" fontId="4" fillId="39" borderId="4" xfId="1" applyFont="1" applyFill="1" applyBorder="1" applyAlignment="1" applyProtection="1">
      <alignment horizontal="center" vertical="center"/>
      <protection locked="0"/>
    </xf>
    <xf numFmtId="1" fontId="4" fillId="7" borderId="4" xfId="2" applyNumberFormat="1" applyFont="1" applyFill="1" applyBorder="1" applyAlignment="1" applyProtection="1">
      <alignment horizontal="center" wrapText="1"/>
    </xf>
    <xf numFmtId="43" fontId="25" fillId="2" borderId="3" xfId="1" applyFont="1" applyFill="1" applyBorder="1" applyProtection="1"/>
    <xf numFmtId="43" fontId="26" fillId="2" borderId="3" xfId="1" applyFont="1" applyFill="1" applyBorder="1" applyProtection="1"/>
    <xf numFmtId="43" fontId="26" fillId="2" borderId="4" xfId="1" applyFont="1" applyFill="1" applyBorder="1" applyProtection="1"/>
    <xf numFmtId="0" fontId="2" fillId="24" borderId="0" xfId="2" applyFill="1" applyBorder="1"/>
    <xf numFmtId="0" fontId="2" fillId="24" borderId="0" xfId="2" applyFill="1"/>
    <xf numFmtId="0" fontId="2" fillId="24" borderId="0" xfId="2" applyFont="1" applyFill="1"/>
    <xf numFmtId="0" fontId="5" fillId="22" borderId="8" xfId="2" applyFont="1" applyFill="1" applyBorder="1" applyAlignment="1" applyProtection="1">
      <alignment horizontal="left" wrapText="1"/>
    </xf>
    <xf numFmtId="165" fontId="4" fillId="22" borderId="4" xfId="2" applyNumberFormat="1" applyFont="1" applyFill="1" applyBorder="1" applyAlignment="1" applyProtection="1">
      <alignment horizontal="center" wrapText="1"/>
    </xf>
    <xf numFmtId="43" fontId="4" fillId="22" borderId="3" xfId="1" applyFont="1" applyFill="1" applyBorder="1" applyAlignment="1" applyProtection="1">
      <alignment horizontal="center" vertical="center"/>
    </xf>
    <xf numFmtId="43" fontId="4" fillId="22" borderId="4" xfId="1" applyFont="1" applyFill="1" applyBorder="1" applyAlignment="1" applyProtection="1">
      <alignment horizontal="center" vertical="center"/>
    </xf>
    <xf numFmtId="0" fontId="27" fillId="40" borderId="8" xfId="2" applyFont="1" applyFill="1" applyBorder="1" applyAlignment="1" applyProtection="1">
      <alignment horizontal="left" wrapText="1"/>
    </xf>
    <xf numFmtId="165" fontId="22" fillId="40" borderId="4" xfId="2" applyNumberFormat="1" applyFont="1" applyFill="1" applyBorder="1" applyAlignment="1" applyProtection="1">
      <alignment horizontal="center" wrapText="1"/>
    </xf>
    <xf numFmtId="43" fontId="22" fillId="40" borderId="3" xfId="1" applyFont="1" applyFill="1" applyBorder="1" applyAlignment="1" applyProtection="1">
      <alignment horizontal="center" vertical="center"/>
    </xf>
    <xf numFmtId="43" fontId="4" fillId="40" borderId="4" xfId="1" applyFont="1" applyFill="1" applyBorder="1" applyAlignment="1" applyProtection="1">
      <alignment horizontal="center" vertical="center" wrapText="1"/>
    </xf>
    <xf numFmtId="43" fontId="22" fillId="40" borderId="4" xfId="1" applyFont="1" applyFill="1" applyBorder="1" applyAlignment="1" applyProtection="1">
      <alignment horizontal="center" vertical="center"/>
    </xf>
    <xf numFmtId="0" fontId="28" fillId="4" borderId="0" xfId="2" applyFont="1" applyFill="1" applyBorder="1" applyProtection="1"/>
    <xf numFmtId="0" fontId="28" fillId="4" borderId="0" xfId="2" applyFont="1" applyFill="1" applyProtection="1"/>
    <xf numFmtId="0" fontId="8" fillId="7" borderId="8" xfId="2" applyFont="1" applyFill="1" applyBorder="1" applyAlignment="1" applyProtection="1">
      <alignment horizontal="left" vertical="top" wrapText="1"/>
    </xf>
    <xf numFmtId="1" fontId="4" fillId="0" borderId="4" xfId="2" applyNumberFormat="1" applyFont="1" applyBorder="1" applyAlignment="1" applyProtection="1">
      <alignment horizontal="center" vertical="center"/>
    </xf>
    <xf numFmtId="43" fontId="4" fillId="0" borderId="3" xfId="1" applyFont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8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2" borderId="8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4" borderId="0" xfId="2" applyFont="1" applyFill="1" applyBorder="1" applyAlignment="1" applyProtection="1">
      <alignment vertical="center" wrapText="1"/>
    </xf>
    <xf numFmtId="0" fontId="5" fillId="24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2" borderId="5" xfId="2" applyFont="1" applyFill="1" applyBorder="1" applyAlignment="1" applyProtection="1">
      <alignment wrapText="1"/>
    </xf>
    <xf numFmtId="0" fontId="4" fillId="2" borderId="4" xfId="2" applyFont="1" applyFill="1" applyBorder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vertical="top" wrapText="1"/>
    </xf>
    <xf numFmtId="0" fontId="8" fillId="2" borderId="5" xfId="2" applyFont="1" applyFill="1" applyBorder="1" applyAlignment="1" applyProtection="1">
      <alignment horizontal="left" vertical="top" wrapText="1"/>
    </xf>
    <xf numFmtId="43" fontId="15" fillId="7" borderId="3" xfId="1" applyFont="1" applyFill="1" applyBorder="1" applyAlignment="1" applyProtection="1">
      <alignment wrapText="1"/>
    </xf>
    <xf numFmtId="43" fontId="15" fillId="7" borderId="4" xfId="1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1" borderId="5" xfId="2" applyFont="1" applyFill="1" applyBorder="1" applyAlignment="1" applyProtection="1">
      <alignment horizontal="left" vertical="center" wrapText="1"/>
    </xf>
    <xf numFmtId="0" fontId="4" fillId="41" borderId="4" xfId="2" applyFont="1" applyFill="1" applyBorder="1" applyAlignment="1" applyProtection="1">
      <alignment horizontal="center" vertical="center" wrapText="1"/>
    </xf>
    <xf numFmtId="1" fontId="4" fillId="41" borderId="4" xfId="2" applyNumberFormat="1" applyFont="1" applyFill="1" applyBorder="1" applyAlignment="1" applyProtection="1">
      <alignment horizontal="center" vertical="center"/>
    </xf>
    <xf numFmtId="0" fontId="5" fillId="24" borderId="0" xfId="2" applyFont="1" applyFill="1" applyBorder="1" applyAlignment="1" applyProtection="1">
      <alignment wrapText="1"/>
    </xf>
    <xf numFmtId="0" fontId="5" fillId="24" borderId="0" xfId="2" applyFont="1" applyFill="1" applyAlignment="1" applyProtection="1">
      <alignment wrapText="1"/>
    </xf>
    <xf numFmtId="0" fontId="8" fillId="2" borderId="8" xfId="2" applyFont="1" applyFill="1" applyBorder="1" applyAlignment="1" applyProtection="1">
      <alignment vertical="top" wrapText="1"/>
    </xf>
    <xf numFmtId="1" fontId="4" fillId="0" borderId="4" xfId="2" applyNumberFormat="1" applyFont="1" applyBorder="1" applyAlignment="1" applyProtection="1">
      <alignment horizontal="center"/>
    </xf>
    <xf numFmtId="0" fontId="8" fillId="7" borderId="8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8" xfId="2" applyFont="1" applyFill="1" applyBorder="1" applyAlignment="1" applyProtection="1">
      <alignment vertical="center" wrapText="1"/>
    </xf>
    <xf numFmtId="1" fontId="4" fillId="6" borderId="4" xfId="2" applyNumberFormat="1" applyFont="1" applyFill="1" applyBorder="1" applyAlignment="1" applyProtection="1">
      <alignment horizontal="center" vertical="center"/>
    </xf>
    <xf numFmtId="43" fontId="15" fillId="7" borderId="3" xfId="1" applyFont="1" applyFill="1" applyBorder="1" applyAlignment="1" applyProtection="1">
      <alignment vertical="center" wrapText="1"/>
    </xf>
    <xf numFmtId="43" fontId="15" fillId="7" borderId="4" xfId="1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42" borderId="5" xfId="2" applyFont="1" applyFill="1" applyBorder="1" applyAlignment="1" applyProtection="1">
      <alignment horizontal="left" vertical="center" wrapText="1"/>
    </xf>
    <xf numFmtId="1" fontId="4" fillId="42" borderId="4" xfId="2" applyNumberFormat="1" applyFont="1" applyFill="1" applyBorder="1" applyAlignment="1" applyProtection="1">
      <alignment horizontal="center" vertical="center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43" fontId="23" fillId="2" borderId="4" xfId="1" applyFont="1" applyFill="1" applyBorder="1" applyProtection="1"/>
    <xf numFmtId="0" fontId="29" fillId="2" borderId="0" xfId="2" applyFont="1" applyFill="1" applyBorder="1" applyProtection="1"/>
    <xf numFmtId="0" fontId="29" fillId="2" borderId="0" xfId="2" applyFont="1" applyFill="1" applyBorder="1"/>
    <xf numFmtId="0" fontId="29" fillId="2" borderId="0" xfId="2" applyFont="1" applyFill="1"/>
    <xf numFmtId="1" fontId="4" fillId="7" borderId="4" xfId="2" applyNumberFormat="1" applyFont="1" applyFill="1" applyBorder="1" applyAlignment="1" applyProtection="1">
      <alignment horizontal="center"/>
    </xf>
    <xf numFmtId="0" fontId="29" fillId="0" borderId="0" xfId="2" applyFont="1" applyBorder="1"/>
    <xf numFmtId="0" fontId="29" fillId="0" borderId="0" xfId="2" applyFont="1"/>
    <xf numFmtId="1" fontId="4" fillId="6" borderId="4" xfId="2" applyNumberFormat="1" applyFont="1" applyFill="1" applyBorder="1" applyAlignment="1" applyProtection="1">
      <alignment horizontal="center"/>
    </xf>
    <xf numFmtId="0" fontId="30" fillId="7" borderId="0" xfId="2" applyFont="1" applyFill="1" applyBorder="1" applyAlignment="1" applyProtection="1">
      <alignment wrapText="1"/>
    </xf>
    <xf numFmtId="0" fontId="30" fillId="7" borderId="0" xfId="2" applyFont="1" applyFill="1" applyBorder="1" applyAlignment="1">
      <alignment wrapText="1"/>
    </xf>
    <xf numFmtId="0" fontId="30" fillId="6" borderId="0" xfId="2" applyFont="1" applyFill="1" applyBorder="1" applyAlignment="1">
      <alignment wrapText="1"/>
    </xf>
    <xf numFmtId="0" fontId="30" fillId="6" borderId="0" xfId="2" applyFont="1" applyFill="1" applyAlignment="1">
      <alignment wrapText="1"/>
    </xf>
    <xf numFmtId="0" fontId="8" fillId="41" borderId="8" xfId="2" applyFont="1" applyFill="1" applyBorder="1" applyAlignment="1" applyProtection="1">
      <alignment vertical="top" wrapText="1"/>
    </xf>
    <xf numFmtId="1" fontId="4" fillId="41" borderId="4" xfId="2" applyNumberFormat="1" applyFont="1" applyFill="1" applyBorder="1" applyAlignment="1" applyProtection="1">
      <alignment horizontal="center"/>
    </xf>
    <xf numFmtId="0" fontId="31" fillId="41" borderId="8" xfId="2" applyFont="1" applyFill="1" applyBorder="1" applyAlignment="1" applyProtection="1">
      <alignment vertical="center" wrapText="1"/>
    </xf>
    <xf numFmtId="43" fontId="15" fillId="2" borderId="3" xfId="1" applyFont="1" applyFill="1" applyBorder="1" applyAlignment="1" applyProtection="1">
      <alignment vertical="center" wrapText="1"/>
    </xf>
    <xf numFmtId="43" fontId="15" fillId="2" borderId="4" xfId="1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2" borderId="4" xfId="2" applyNumberFormat="1" applyFont="1" applyFill="1" applyBorder="1" applyAlignment="1" applyProtection="1">
      <alignment horizontal="center" wrapText="1"/>
    </xf>
    <xf numFmtId="43" fontId="4" fillId="22" borderId="3" xfId="1" applyFont="1" applyFill="1" applyBorder="1" applyAlignment="1" applyProtection="1">
      <alignment horizontal="center" vertical="center"/>
      <protection locked="0"/>
    </xf>
    <xf numFmtId="43" fontId="4" fillId="18" borderId="3" xfId="1" applyFont="1" applyFill="1" applyBorder="1" applyAlignment="1" applyProtection="1">
      <alignment wrapText="1"/>
    </xf>
    <xf numFmtId="43" fontId="4" fillId="18" borderId="4" xfId="1" applyFont="1" applyFill="1" applyBorder="1" applyAlignment="1" applyProtection="1">
      <alignment wrapText="1"/>
    </xf>
    <xf numFmtId="0" fontId="27" fillId="25" borderId="8" xfId="2" applyFont="1" applyFill="1" applyBorder="1" applyAlignment="1" applyProtection="1">
      <alignment horizontal="left" vertical="center" wrapText="1"/>
    </xf>
    <xf numFmtId="165" fontId="22" fillId="25" borderId="4" xfId="2" applyNumberFormat="1" applyFont="1" applyFill="1" applyBorder="1" applyAlignment="1" applyProtection="1">
      <alignment horizontal="center" wrapText="1"/>
    </xf>
    <xf numFmtId="43" fontId="22" fillId="25" borderId="3" xfId="1" applyFont="1" applyFill="1" applyBorder="1" applyAlignment="1" applyProtection="1">
      <alignment horizontal="center" vertical="center"/>
    </xf>
    <xf numFmtId="43" fontId="22" fillId="25" borderId="4" xfId="1" applyFont="1" applyFill="1" applyBorder="1" applyAlignment="1" applyProtection="1">
      <alignment horizontal="center" vertical="center"/>
    </xf>
    <xf numFmtId="0" fontId="27" fillId="2" borderId="0" xfId="2" applyFont="1" applyFill="1" applyBorder="1" applyAlignment="1" applyProtection="1">
      <alignment vertical="center" wrapText="1"/>
    </xf>
    <xf numFmtId="0" fontId="27" fillId="24" borderId="0" xfId="2" applyFont="1" applyFill="1" applyBorder="1" applyAlignment="1" applyProtection="1">
      <alignment vertical="center" wrapText="1"/>
    </xf>
    <xf numFmtId="0" fontId="27" fillId="24" borderId="0" xfId="2" applyFont="1" applyFill="1" applyAlignment="1" applyProtection="1">
      <alignment vertical="center" wrapText="1"/>
    </xf>
    <xf numFmtId="0" fontId="5" fillId="43" borderId="0" xfId="2" applyFont="1" applyFill="1" applyBorder="1" applyAlignment="1" applyProtection="1">
      <alignment vertical="center" wrapText="1"/>
    </xf>
    <xf numFmtId="0" fontId="5" fillId="43" borderId="0" xfId="2" applyFont="1" applyFill="1" applyAlignment="1" applyProtection="1">
      <alignment vertical="center" wrapText="1"/>
    </xf>
    <xf numFmtId="49" fontId="8" fillId="2" borderId="5" xfId="3" applyNumberFormat="1" applyFont="1" applyFill="1" applyBorder="1" applyAlignment="1" applyProtection="1">
      <alignment wrapText="1"/>
    </xf>
    <xf numFmtId="1" fontId="4" fillId="7" borderId="4" xfId="2" applyNumberFormat="1" applyFont="1" applyFill="1" applyBorder="1" applyAlignment="1" applyProtection="1">
      <alignment horizontal="center" vertical="center"/>
    </xf>
    <xf numFmtId="0" fontId="5" fillId="39" borderId="8" xfId="2" applyFont="1" applyFill="1" applyBorder="1" applyAlignment="1" applyProtection="1">
      <alignment horizontal="left" vertical="top" wrapText="1"/>
    </xf>
    <xf numFmtId="1" fontId="4" fillId="18" borderId="4" xfId="2" applyNumberFormat="1" applyFont="1" applyFill="1" applyBorder="1" applyAlignment="1" applyProtection="1">
      <alignment horizontal="center"/>
    </xf>
    <xf numFmtId="43" fontId="4" fillId="18" borderId="3" xfId="1" applyFont="1" applyFill="1" applyBorder="1" applyAlignment="1" applyProtection="1">
      <alignment horizontal="center" vertical="center"/>
    </xf>
    <xf numFmtId="0" fontId="5" fillId="43" borderId="0" xfId="2" applyFont="1" applyFill="1" applyBorder="1" applyAlignment="1" applyProtection="1">
      <alignment wrapText="1"/>
    </xf>
    <xf numFmtId="0" fontId="5" fillId="43" borderId="0" xfId="2" applyFont="1" applyFill="1" applyAlignment="1" applyProtection="1">
      <alignment wrapText="1"/>
    </xf>
    <xf numFmtId="0" fontId="5" fillId="44" borderId="8" xfId="2" applyFont="1" applyFill="1" applyBorder="1" applyAlignment="1" applyProtection="1">
      <alignment horizontal="left" vertical="center" wrapText="1"/>
    </xf>
    <xf numFmtId="1" fontId="4" fillId="44" borderId="4" xfId="2" applyNumberFormat="1" applyFont="1" applyFill="1" applyBorder="1" applyAlignment="1" applyProtection="1">
      <alignment horizontal="center" vertical="center"/>
    </xf>
    <xf numFmtId="43" fontId="4" fillId="44" borderId="3" xfId="1" applyFont="1" applyFill="1" applyBorder="1" applyAlignment="1" applyProtection="1">
      <alignment horizontal="center" vertical="center"/>
      <protection locked="0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45" borderId="8" xfId="2" applyFont="1" applyFill="1" applyBorder="1" applyAlignment="1" applyProtection="1">
      <alignment horizontal="left" vertical="center" wrapText="1"/>
    </xf>
    <xf numFmtId="1" fontId="4" fillId="45" borderId="4" xfId="2" applyNumberFormat="1" applyFont="1" applyFill="1" applyBorder="1" applyAlignment="1" applyProtection="1">
      <alignment horizontal="center" vertical="center"/>
    </xf>
    <xf numFmtId="43" fontId="4" fillId="45" borderId="3" xfId="1" applyFont="1" applyFill="1" applyBorder="1" applyAlignment="1" applyProtection="1">
      <alignment horizontal="center" vertical="center"/>
    </xf>
    <xf numFmtId="43" fontId="4" fillId="45" borderId="4" xfId="1" applyFont="1" applyFill="1" applyBorder="1" applyAlignment="1" applyProtection="1">
      <alignment horizontal="center" vertical="center"/>
    </xf>
    <xf numFmtId="0" fontId="5" fillId="46" borderId="0" xfId="2" applyFont="1" applyFill="1" applyBorder="1" applyAlignment="1" applyProtection="1">
      <alignment wrapText="1"/>
    </xf>
    <xf numFmtId="0" fontId="5" fillId="46" borderId="0" xfId="2" applyFont="1" applyFill="1" applyAlignment="1" applyProtection="1">
      <alignment wrapText="1"/>
    </xf>
    <xf numFmtId="1" fontId="4" fillId="39" borderId="4" xfId="2" applyNumberFormat="1" applyFont="1" applyFill="1" applyBorder="1" applyAlignment="1" applyProtection="1">
      <alignment horizontal="center"/>
    </xf>
    <xf numFmtId="0" fontId="8" fillId="7" borderId="5" xfId="2" applyFont="1" applyFill="1" applyBorder="1" applyAlignment="1" applyProtection="1">
      <alignment wrapText="1"/>
    </xf>
    <xf numFmtId="0" fontId="5" fillId="39" borderId="8" xfId="2" applyFont="1" applyFill="1" applyBorder="1" applyAlignment="1" applyProtection="1">
      <alignment wrapText="1"/>
    </xf>
    <xf numFmtId="0" fontId="8" fillId="7" borderId="8" xfId="2" applyFont="1" applyFill="1" applyBorder="1" applyAlignment="1" applyProtection="1">
      <alignment horizontal="left" vertical="center" wrapText="1"/>
    </xf>
    <xf numFmtId="0" fontId="32" fillId="2" borderId="0" xfId="2" applyFont="1" applyFill="1" applyBorder="1" applyProtection="1"/>
    <xf numFmtId="0" fontId="32" fillId="2" borderId="0" xfId="2" applyFont="1" applyFill="1" applyBorder="1"/>
    <xf numFmtId="0" fontId="32" fillId="0" borderId="0" xfId="2" applyFont="1" applyBorder="1"/>
    <xf numFmtId="0" fontId="32" fillId="0" borderId="0" xfId="2" applyFont="1"/>
    <xf numFmtId="0" fontId="8" fillId="2" borderId="4" xfId="0" applyFont="1" applyFill="1" applyBorder="1" applyAlignment="1" applyProtection="1">
      <alignment horizontal="left" vertical="top" wrapText="1"/>
    </xf>
    <xf numFmtId="1" fontId="4" fillId="2" borderId="4" xfId="0" applyNumberFormat="1" applyFont="1" applyFill="1" applyBorder="1" applyAlignment="1" applyProtection="1">
      <alignment horizontal="center" vertical="center"/>
    </xf>
    <xf numFmtId="0" fontId="5" fillId="39" borderId="8" xfId="2" applyFont="1" applyFill="1" applyBorder="1" applyAlignment="1" applyProtection="1">
      <alignment horizontal="left" vertical="center" wrapText="1"/>
    </xf>
    <xf numFmtId="1" fontId="4" fillId="39" borderId="4" xfId="2" applyNumberFormat="1" applyFont="1" applyFill="1" applyBorder="1" applyAlignment="1" applyProtection="1">
      <alignment horizontal="center" vertical="center"/>
    </xf>
    <xf numFmtId="43" fontId="4" fillId="39" borderId="3" xfId="1" applyFont="1" applyFill="1" applyBorder="1" applyAlignment="1" applyProtection="1">
      <alignment horizontal="center" vertical="center"/>
    </xf>
    <xf numFmtId="43" fontId="4" fillId="39" borderId="4" xfId="1" applyFont="1" applyFill="1" applyBorder="1" applyAlignment="1" applyProtection="1">
      <alignment horizontal="center" vertical="center"/>
    </xf>
    <xf numFmtId="0" fontId="33" fillId="2" borderId="0" xfId="2" applyFont="1" applyFill="1" applyBorder="1" applyProtection="1"/>
    <xf numFmtId="0" fontId="33" fillId="43" borderId="0" xfId="2" applyFont="1" applyFill="1" applyBorder="1" applyProtection="1"/>
    <xf numFmtId="0" fontId="33" fillId="43" borderId="0" xfId="2" applyFont="1" applyFill="1" applyProtection="1"/>
    <xf numFmtId="0" fontId="5" fillId="47" borderId="8" xfId="2" applyFont="1" applyFill="1" applyBorder="1" applyAlignment="1" applyProtection="1">
      <alignment horizontal="center" vertical="top" wrapText="1"/>
    </xf>
    <xf numFmtId="165" fontId="4" fillId="47" borderId="4" xfId="2" applyNumberFormat="1" applyFont="1" applyFill="1" applyBorder="1" applyAlignment="1" applyProtection="1">
      <alignment horizontal="center" vertical="center"/>
    </xf>
    <xf numFmtId="43" fontId="4" fillId="48" borderId="3" xfId="1" applyFont="1" applyFill="1" applyBorder="1" applyAlignment="1" applyProtection="1">
      <alignment horizontal="center" vertical="center"/>
    </xf>
    <xf numFmtId="43" fontId="4" fillId="48" borderId="4" xfId="1" applyFont="1" applyFill="1" applyBorder="1" applyAlignment="1" applyProtection="1">
      <alignment horizontal="center" vertical="center"/>
    </xf>
    <xf numFmtId="0" fontId="5" fillId="34" borderId="0" xfId="2" applyFont="1" applyFill="1" applyBorder="1" applyAlignment="1" applyProtection="1">
      <alignment wrapText="1"/>
    </xf>
    <xf numFmtId="0" fontId="5" fillId="34" borderId="0" xfId="2" applyFont="1" applyFill="1" applyAlignment="1" applyProtection="1">
      <alignment wrapText="1"/>
    </xf>
    <xf numFmtId="0" fontId="8" fillId="6" borderId="8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5" xfId="2" applyFont="1" applyFill="1" applyBorder="1" applyAlignment="1" applyProtection="1">
      <alignment vertical="top" wrapText="1"/>
    </xf>
    <xf numFmtId="0" fontId="8" fillId="6" borderId="8" xfId="2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33" fillId="2" borderId="0" xfId="2" applyFont="1" applyFill="1" applyBorder="1"/>
    <xf numFmtId="0" fontId="33" fillId="0" borderId="0" xfId="2" applyFont="1" applyBorder="1"/>
    <xf numFmtId="0" fontId="33" fillId="0" borderId="0" xfId="2" applyFont="1"/>
    <xf numFmtId="167" fontId="4" fillId="47" borderId="4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</xf>
    <xf numFmtId="43" fontId="4" fillId="47" borderId="4" xfId="1" applyFont="1" applyFill="1" applyBorder="1" applyAlignment="1" applyProtection="1">
      <alignment horizontal="center" vertical="center"/>
    </xf>
    <xf numFmtId="165" fontId="4" fillId="22" borderId="4" xfId="2" applyNumberFormat="1" applyFont="1" applyFill="1" applyBorder="1" applyAlignment="1" applyProtection="1">
      <alignment horizontal="center" vertical="center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49" borderId="0" xfId="2" applyFont="1" applyFill="1" applyBorder="1" applyAlignment="1" applyProtection="1">
      <alignment horizontal="center" vertical="center" wrapText="1"/>
    </xf>
    <xf numFmtId="0" fontId="5" fillId="49" borderId="0" xfId="2" applyFont="1" applyFill="1" applyAlignment="1" applyProtection="1">
      <alignment horizontal="center" vertical="center" wrapText="1"/>
    </xf>
    <xf numFmtId="165" fontId="4" fillId="22" borderId="4" xfId="2" applyNumberFormat="1" applyFont="1" applyFill="1" applyBorder="1" applyAlignment="1" applyProtection="1">
      <alignment horizontal="center"/>
    </xf>
    <xf numFmtId="0" fontId="5" fillId="49" borderId="0" xfId="2" applyFont="1" applyFill="1" applyBorder="1" applyAlignment="1" applyProtection="1">
      <alignment wrapText="1"/>
    </xf>
    <xf numFmtId="0" fontId="5" fillId="49" borderId="0" xfId="2" applyFont="1" applyFill="1" applyAlignment="1" applyProtection="1">
      <alignment wrapText="1"/>
    </xf>
    <xf numFmtId="2" fontId="8" fillId="0" borderId="5" xfId="2" applyNumberFormat="1" applyFont="1" applyBorder="1" applyAlignment="1" applyProtection="1">
      <alignment wrapText="1"/>
    </xf>
    <xf numFmtId="0" fontId="8" fillId="6" borderId="5" xfId="2" applyFont="1" applyFill="1" applyBorder="1" applyAlignment="1" applyProtection="1">
      <alignment wrapText="1"/>
    </xf>
    <xf numFmtId="0" fontId="8" fillId="0" borderId="8" xfId="2" applyFont="1" applyBorder="1" applyAlignment="1" applyProtection="1">
      <alignment vertical="top" wrapText="1"/>
    </xf>
    <xf numFmtId="165" fontId="22" fillId="25" borderId="4" xfId="2" applyNumberFormat="1" applyFont="1" applyFill="1" applyBorder="1" applyAlignment="1" applyProtection="1">
      <alignment horizontal="center" vertical="center"/>
    </xf>
    <xf numFmtId="0" fontId="8" fillId="6" borderId="8" xfId="2" applyFont="1" applyFill="1" applyBorder="1" applyAlignment="1" applyProtection="1">
      <alignment horizontal="left" vertical="top" wrapText="1"/>
    </xf>
    <xf numFmtId="0" fontId="33" fillId="34" borderId="0" xfId="2" applyFont="1" applyFill="1" applyBorder="1" applyProtection="1"/>
    <xf numFmtId="0" fontId="33" fillId="34" borderId="0" xfId="2" applyFont="1" applyFill="1" applyProtection="1"/>
    <xf numFmtId="0" fontId="33" fillId="24" borderId="0" xfId="2" applyFont="1" applyFill="1" applyBorder="1" applyProtection="1"/>
    <xf numFmtId="0" fontId="33" fillId="24" borderId="0" xfId="2" applyFont="1" applyFill="1" applyProtection="1"/>
    <xf numFmtId="0" fontId="8" fillId="6" borderId="5" xfId="2" applyFont="1" applyFill="1" applyBorder="1" applyAlignment="1" applyProtection="1">
      <alignment horizontal="left" wrapText="1"/>
    </xf>
    <xf numFmtId="0" fontId="5" fillId="25" borderId="8" xfId="2" applyFont="1" applyFill="1" applyBorder="1" applyAlignment="1" applyProtection="1">
      <alignment horizontal="left" vertical="center" wrapText="1"/>
    </xf>
    <xf numFmtId="165" fontId="4" fillId="25" borderId="4" xfId="2" applyNumberFormat="1" applyFont="1" applyFill="1" applyBorder="1" applyAlignment="1" applyProtection="1">
      <alignment horizontal="center" vertical="center"/>
    </xf>
    <xf numFmtId="43" fontId="4" fillId="25" borderId="3" xfId="1" applyFont="1" applyFill="1" applyBorder="1" applyAlignment="1" applyProtection="1">
      <alignment horizontal="center" vertical="center"/>
    </xf>
    <xf numFmtId="43" fontId="4" fillId="25" borderId="4" xfId="1" applyFont="1" applyFill="1" applyBorder="1" applyAlignment="1" applyProtection="1">
      <alignment horizontal="center" vertical="center"/>
    </xf>
    <xf numFmtId="0" fontId="5" fillId="50" borderId="10" xfId="2" applyFont="1" applyFill="1" applyBorder="1" applyAlignment="1" applyProtection="1">
      <alignment vertical="center" wrapText="1"/>
    </xf>
    <xf numFmtId="49" fontId="4" fillId="50" borderId="4" xfId="2" applyNumberFormat="1" applyFont="1" applyFill="1" applyBorder="1" applyAlignment="1" applyProtection="1">
      <alignment horizontal="center" vertical="center" wrapText="1"/>
    </xf>
    <xf numFmtId="43" fontId="4" fillId="51" borderId="3" xfId="1" applyFont="1" applyFill="1" applyBorder="1" applyAlignment="1" applyProtection="1">
      <alignment horizontal="center" vertical="center" wrapText="1"/>
    </xf>
    <xf numFmtId="43" fontId="4" fillId="51" borderId="4" xfId="1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2" borderId="10" xfId="2" applyFont="1" applyFill="1" applyBorder="1" applyAlignment="1" applyProtection="1">
      <alignment vertical="center" wrapText="1"/>
    </xf>
    <xf numFmtId="49" fontId="4" fillId="52" borderId="4" xfId="2" applyNumberFormat="1" applyFont="1" applyFill="1" applyBorder="1" applyAlignment="1" applyProtection="1">
      <alignment horizontal="center" vertical="center" wrapText="1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4" xfId="1" applyFont="1" applyFill="1" applyBorder="1" applyAlignment="1" applyProtection="1">
      <alignment horizontal="center" vertical="center"/>
    </xf>
    <xf numFmtId="0" fontId="33" fillId="27" borderId="0" xfId="2" applyFont="1" applyFill="1" applyBorder="1" applyProtection="1"/>
    <xf numFmtId="0" fontId="33" fillId="27" borderId="0" xfId="2" applyFont="1" applyFill="1" applyProtection="1"/>
    <xf numFmtId="49" fontId="4" fillId="53" borderId="4" xfId="2" applyNumberFormat="1" applyFont="1" applyFill="1" applyBorder="1" applyAlignment="1" applyProtection="1">
      <alignment horizontal="center" vertical="center" wrapText="1"/>
    </xf>
    <xf numFmtId="43" fontId="4" fillId="53" borderId="3" xfId="1" applyFont="1" applyFill="1" applyBorder="1" applyAlignment="1" applyProtection="1">
      <alignment horizontal="center" vertical="center"/>
    </xf>
    <xf numFmtId="43" fontId="4" fillId="53" borderId="4" xfId="1" applyFont="1" applyFill="1" applyBorder="1" applyAlignment="1" applyProtection="1">
      <alignment horizontal="center" vertical="center"/>
    </xf>
    <xf numFmtId="49" fontId="4" fillId="39" borderId="4" xfId="2" applyNumberFormat="1" applyFont="1" applyFill="1" applyBorder="1" applyAlignment="1" applyProtection="1">
      <alignment horizontal="center" vertical="center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0" borderId="5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8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/>
    </xf>
    <xf numFmtId="0" fontId="8" fillId="2" borderId="0" xfId="2" applyFont="1" applyFill="1" applyAlignment="1">
      <alignment wrapText="1"/>
    </xf>
    <xf numFmtId="0" fontId="5" fillId="53" borderId="8" xfId="2" applyFont="1" applyFill="1" applyBorder="1" applyAlignment="1" applyProtection="1">
      <alignment horizontal="center" vertical="top" wrapText="1"/>
    </xf>
    <xf numFmtId="49" fontId="4" fillId="54" borderId="4" xfId="2" applyNumberFormat="1" applyFont="1" applyFill="1" applyBorder="1" applyAlignment="1" applyProtection="1">
      <alignment horizontal="center" vertical="center" wrapText="1"/>
    </xf>
    <xf numFmtId="43" fontId="4" fillId="54" borderId="3" xfId="1" applyFont="1" applyFill="1" applyBorder="1" applyAlignment="1" applyProtection="1">
      <alignment horizontal="center" vertical="center"/>
    </xf>
    <xf numFmtId="43" fontId="4" fillId="54" borderId="4" xfId="1" applyFont="1" applyFill="1" applyBorder="1" applyAlignment="1" applyProtection="1">
      <alignment horizontal="center" vertical="center"/>
    </xf>
    <xf numFmtId="43" fontId="34" fillId="2" borderId="3" xfId="1" applyFont="1" applyFill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wrapText="1"/>
    </xf>
    <xf numFmtId="43" fontId="34" fillId="7" borderId="3" xfId="1" applyFont="1" applyFill="1" applyBorder="1" applyAlignment="1" applyProtection="1">
      <alignment horizontal="center" vertical="center" wrapText="1"/>
      <protection locked="0"/>
    </xf>
    <xf numFmtId="43" fontId="34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55" borderId="4" xfId="2" applyNumberFormat="1" applyFont="1" applyFill="1" applyBorder="1" applyAlignment="1" applyProtection="1">
      <alignment horizontal="center" vertical="center"/>
    </xf>
    <xf numFmtId="43" fontId="4" fillId="55" borderId="3" xfId="1" applyFont="1" applyFill="1" applyBorder="1" applyAlignment="1" applyProtection="1">
      <alignment horizontal="center" vertical="center"/>
    </xf>
    <xf numFmtId="43" fontId="4" fillId="55" borderId="4" xfId="1" applyFont="1" applyFill="1" applyBorder="1" applyAlignment="1" applyProtection="1">
      <alignment horizontal="center" vertical="center"/>
    </xf>
    <xf numFmtId="0" fontId="5" fillId="27" borderId="0" xfId="2" applyFont="1" applyFill="1" applyBorder="1" applyAlignment="1" applyProtection="1">
      <alignment wrapText="1"/>
    </xf>
    <xf numFmtId="0" fontId="5" fillId="27" borderId="0" xfId="2" applyFont="1" applyFill="1" applyAlignment="1" applyProtection="1">
      <alignment wrapText="1"/>
    </xf>
    <xf numFmtId="1" fontId="4" fillId="56" borderId="4" xfId="2" applyNumberFormat="1" applyFont="1" applyFill="1" applyBorder="1" applyAlignment="1" applyProtection="1">
      <alignment horizontal="center" vertical="center"/>
    </xf>
    <xf numFmtId="43" fontId="4" fillId="56" borderId="3" xfId="1" applyFont="1" applyFill="1" applyBorder="1" applyAlignment="1" applyProtection="1">
      <alignment horizontal="center" vertical="center"/>
    </xf>
    <xf numFmtId="43" fontId="4" fillId="56" borderId="4" xfId="1" applyFont="1" applyFill="1" applyBorder="1" applyAlignment="1" applyProtection="1">
      <alignment horizontal="center" vertical="center"/>
    </xf>
    <xf numFmtId="0" fontId="5" fillId="19" borderId="8" xfId="2" applyFont="1" applyFill="1" applyBorder="1" applyAlignment="1" applyProtection="1">
      <alignment horizontal="left" vertical="center" wrapText="1"/>
    </xf>
    <xf numFmtId="43" fontId="4" fillId="7" borderId="4" xfId="1" applyFont="1" applyFill="1" applyBorder="1" applyAlignment="1" applyProtection="1">
      <alignment horizontal="center" vertical="center"/>
    </xf>
    <xf numFmtId="0" fontId="5" fillId="2" borderId="0" xfId="2" applyFont="1" applyFill="1" applyAlignment="1" applyProtection="1">
      <alignment wrapText="1"/>
    </xf>
    <xf numFmtId="0" fontId="8" fillId="19" borderId="8" xfId="2" applyFont="1" applyFill="1" applyBorder="1" applyAlignment="1" applyProtection="1">
      <alignment horizontal="left" vertical="center" wrapText="1"/>
    </xf>
    <xf numFmtId="0" fontId="8" fillId="24" borderId="0" xfId="2" applyFont="1" applyFill="1" applyBorder="1" applyAlignment="1">
      <alignment wrapText="1"/>
    </xf>
    <xf numFmtId="0" fontId="8" fillId="24" borderId="0" xfId="2" applyFont="1" applyFill="1" applyAlignment="1">
      <alignment wrapText="1"/>
    </xf>
    <xf numFmtId="43" fontId="35" fillId="39" borderId="3" xfId="1" applyFont="1" applyFill="1" applyBorder="1" applyAlignment="1" applyProtection="1">
      <alignment horizontal="center" vertical="center"/>
    </xf>
    <xf numFmtId="0" fontId="8" fillId="6" borderId="8" xfId="2" applyFont="1" applyFill="1" applyBorder="1" applyAlignment="1" applyProtection="1">
      <alignment horizontal="left" wrapText="1"/>
    </xf>
    <xf numFmtId="49" fontId="4" fillId="57" borderId="4" xfId="2" applyNumberFormat="1" applyFont="1" applyFill="1" applyBorder="1" applyAlignment="1" applyProtection="1">
      <alignment horizont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4" fillId="57" borderId="4" xfId="1" applyFont="1" applyFill="1" applyBorder="1" applyAlignment="1" applyProtection="1">
      <alignment horizontal="center" vertical="center"/>
    </xf>
    <xf numFmtId="49" fontId="4" fillId="36" borderId="11" xfId="2" applyNumberFormat="1" applyFont="1" applyFill="1" applyBorder="1" applyAlignment="1" applyProtection="1">
      <alignment horizontal="center" wrapText="1"/>
    </xf>
    <xf numFmtId="43" fontId="4" fillId="36" borderId="3" xfId="1" applyFont="1" applyFill="1" applyBorder="1" applyAlignment="1" applyProtection="1">
      <alignment horizontal="center" vertical="center"/>
    </xf>
    <xf numFmtId="43" fontId="4" fillId="36" borderId="4" xfId="1" applyFont="1" applyFill="1" applyBorder="1" applyAlignment="1" applyProtection="1">
      <alignment horizontal="center" vertical="center"/>
    </xf>
    <xf numFmtId="0" fontId="8" fillId="38" borderId="8" xfId="2" applyFont="1" applyFill="1" applyBorder="1" applyAlignment="1" applyProtection="1">
      <alignment horizontal="left" vertical="center" wrapText="1"/>
    </xf>
    <xf numFmtId="49" fontId="4" fillId="38" borderId="11" xfId="2" applyNumberFormat="1" applyFont="1" applyFill="1" applyBorder="1" applyAlignment="1" applyProtection="1">
      <alignment horizontal="center" wrapText="1"/>
    </xf>
    <xf numFmtId="43" fontId="4" fillId="38" borderId="3" xfId="1" applyFont="1" applyFill="1" applyBorder="1" applyAlignment="1" applyProtection="1">
      <alignment horizontal="center" vertical="center"/>
      <protection locked="0"/>
    </xf>
    <xf numFmtId="0" fontId="8" fillId="42" borderId="7" xfId="2" applyFont="1" applyFill="1" applyBorder="1" applyAlignment="1" applyProtection="1">
      <alignment horizontal="left" vertical="center" wrapText="1"/>
    </xf>
    <xf numFmtId="1" fontId="4" fillId="42" borderId="11" xfId="2" applyNumberFormat="1" applyFont="1" applyFill="1" applyBorder="1" applyAlignment="1" applyProtection="1">
      <alignment horizontal="center" vertical="center"/>
    </xf>
    <xf numFmtId="0" fontId="5" fillId="58" borderId="7" xfId="2" applyFont="1" applyFill="1" applyBorder="1" applyAlignment="1" applyProtection="1">
      <alignment horizontal="left" vertical="center" wrapText="1"/>
    </xf>
    <xf numFmtId="1" fontId="4" fillId="58" borderId="11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  <protection locked="0"/>
    </xf>
    <xf numFmtId="43" fontId="15" fillId="21" borderId="3" xfId="1" applyFont="1" applyFill="1" applyBorder="1" applyAlignment="1" applyProtection="1">
      <alignment wrapText="1"/>
    </xf>
    <xf numFmtId="0" fontId="5" fillId="59" borderId="10" xfId="2" applyFont="1" applyFill="1" applyBorder="1" applyAlignment="1" applyProtection="1">
      <alignment horizontal="left" wrapText="1"/>
    </xf>
    <xf numFmtId="1" fontId="4" fillId="59" borderId="4" xfId="2" applyNumberFormat="1" applyFont="1" applyFill="1" applyBorder="1" applyAlignment="1" applyProtection="1">
      <alignment horizontal="center" vertical="center"/>
    </xf>
    <xf numFmtId="43" fontId="4" fillId="59" borderId="3" xfId="1" applyFont="1" applyFill="1" applyBorder="1" applyAlignment="1" applyProtection="1">
      <alignment horizontal="center" vertical="center"/>
    </xf>
    <xf numFmtId="43" fontId="4" fillId="59" borderId="4" xfId="1" applyFont="1" applyFill="1" applyBorder="1" applyAlignment="1" applyProtection="1">
      <alignment horizontal="center" vertical="center"/>
    </xf>
    <xf numFmtId="0" fontId="33" fillId="29" borderId="0" xfId="2" applyFont="1" applyFill="1" applyBorder="1" applyProtection="1"/>
    <xf numFmtId="0" fontId="33" fillId="29" borderId="0" xfId="2" applyFont="1" applyFill="1" applyProtection="1"/>
    <xf numFmtId="0" fontId="5" fillId="60" borderId="3" xfId="2" applyFont="1" applyFill="1" applyBorder="1" applyAlignment="1" applyProtection="1">
      <alignment horizontal="left" vertical="center" wrapText="1"/>
    </xf>
    <xf numFmtId="0" fontId="5" fillId="61" borderId="3" xfId="2" applyFont="1" applyFill="1" applyBorder="1" applyAlignment="1" applyProtection="1">
      <alignment horizontal="left" vertical="center" wrapText="1"/>
      <protection locked="0"/>
    </xf>
    <xf numFmtId="1" fontId="4" fillId="61" borderId="3" xfId="2" applyNumberFormat="1" applyFont="1" applyFill="1" applyBorder="1" applyAlignment="1" applyProtection="1">
      <alignment horizontal="center" vertical="center"/>
      <protection locked="0"/>
    </xf>
    <xf numFmtId="43" fontId="4" fillId="61" borderId="3" xfId="1" applyFont="1" applyFill="1" applyBorder="1" applyAlignment="1" applyProtection="1">
      <alignment horizontal="center" vertical="center"/>
      <protection locked="0"/>
    </xf>
    <xf numFmtId="43" fontId="4" fillId="61" borderId="4" xfId="1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/>
    <xf numFmtId="0" fontId="20" fillId="0" borderId="0" xfId="2" applyFont="1" applyBorder="1"/>
    <xf numFmtId="0" fontId="20" fillId="0" borderId="0" xfId="2" applyFont="1"/>
    <xf numFmtId="0" fontId="36" fillId="62" borderId="4" xfId="0" applyFont="1" applyFill="1" applyBorder="1" applyAlignment="1" applyProtection="1">
      <alignment horizontal="center" vertical="center"/>
    </xf>
    <xf numFmtId="0" fontId="36" fillId="62" borderId="8" xfId="0" applyFont="1" applyFill="1" applyBorder="1" applyAlignment="1" applyProtection="1">
      <alignment horizontal="center" vertical="center"/>
    </xf>
    <xf numFmtId="43" fontId="37" fillId="62" borderId="8" xfId="1" applyFont="1" applyFill="1" applyBorder="1" applyAlignment="1" applyProtection="1">
      <alignment vertical="top" wrapText="1"/>
    </xf>
    <xf numFmtId="43" fontId="4" fillId="62" borderId="8" xfId="1" applyFont="1" applyFill="1" applyBorder="1" applyAlignment="1" applyProtection="1">
      <alignment horizontal="center" vertical="center"/>
      <protection locked="0"/>
    </xf>
    <xf numFmtId="43" fontId="37" fillId="62" borderId="8" xfId="1" applyFont="1" applyFill="1" applyBorder="1" applyAlignment="1" applyProtection="1">
      <alignment vertical="center" wrapText="1"/>
      <protection locked="0"/>
    </xf>
    <xf numFmtId="43" fontId="36" fillId="62" borderId="8" xfId="1" applyFont="1" applyFill="1" applyBorder="1" applyAlignment="1" applyProtection="1">
      <alignment vertical="center" wrapText="1"/>
      <protection locked="0"/>
    </xf>
    <xf numFmtId="0" fontId="38" fillId="0" borderId="0" xfId="0" applyFont="1" applyBorder="1" applyAlignment="1"/>
    <xf numFmtId="0" fontId="38" fillId="0" borderId="0" xfId="0" applyFont="1" applyAlignment="1"/>
    <xf numFmtId="0" fontId="13" fillId="63" borderId="4" xfId="0" applyFont="1" applyFill="1" applyBorder="1" applyAlignment="1" applyProtection="1">
      <alignment vertical="top" wrapText="1" shrinkToFit="1"/>
    </xf>
    <xf numFmtId="1" fontId="4" fillId="64" borderId="11" xfId="2" applyNumberFormat="1" applyFont="1" applyFill="1" applyBorder="1" applyAlignment="1" applyProtection="1">
      <alignment horizontal="center" vertical="center"/>
    </xf>
    <xf numFmtId="43" fontId="4" fillId="63" borderId="12" xfId="1" applyFont="1" applyFill="1" applyBorder="1" applyAlignment="1" applyProtection="1">
      <alignment horizontal="center" vertical="center" wrapText="1"/>
    </xf>
    <xf numFmtId="43" fontId="4" fillId="63" borderId="12" xfId="1" applyFont="1" applyFill="1" applyBorder="1" applyAlignment="1" applyProtection="1">
      <alignment horizontal="center" vertical="center" wrapText="1"/>
      <protection locked="0"/>
    </xf>
    <xf numFmtId="43" fontId="4" fillId="65" borderId="4" xfId="1" applyFont="1" applyFill="1" applyBorder="1" applyAlignment="1" applyProtection="1">
      <alignment horizontal="center" vertical="center" wrapText="1"/>
    </xf>
    <xf numFmtId="43" fontId="17" fillId="63" borderId="12" xfId="1" applyFont="1" applyFill="1" applyBorder="1" applyAlignment="1" applyProtection="1">
      <alignment horizontal="center" vertical="center" wrapText="1"/>
      <protection locked="0"/>
    </xf>
    <xf numFmtId="43" fontId="17" fillId="63" borderId="9" xfId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/>
    <xf numFmtId="0" fontId="38" fillId="0" borderId="0" xfId="0" applyFont="1" applyFill="1" applyAlignment="1"/>
    <xf numFmtId="0" fontId="13" fillId="66" borderId="4" xfId="0" applyFont="1" applyFill="1" applyBorder="1" applyAlignment="1" applyProtection="1">
      <alignment vertical="center" wrapText="1" shrinkToFit="1"/>
    </xf>
    <xf numFmtId="1" fontId="4" fillId="67" borderId="11" xfId="2" applyNumberFormat="1" applyFont="1" applyFill="1" applyBorder="1" applyAlignment="1" applyProtection="1">
      <alignment horizontal="center" vertical="center"/>
    </xf>
    <xf numFmtId="43" fontId="4" fillId="66" borderId="3" xfId="1" applyFont="1" applyFill="1" applyBorder="1" applyAlignment="1" applyProtection="1">
      <alignment horizontal="center" vertical="center" wrapText="1"/>
    </xf>
    <xf numFmtId="43" fontId="15" fillId="66" borderId="3" xfId="1" applyFont="1" applyFill="1" applyBorder="1" applyAlignment="1" applyProtection="1">
      <alignment horizontal="center" vertical="center" wrapText="1"/>
      <protection locked="0"/>
    </xf>
    <xf numFmtId="43" fontId="4" fillId="68" borderId="4" xfId="1" applyFont="1" applyFill="1" applyBorder="1" applyAlignment="1" applyProtection="1">
      <alignment horizontal="center" vertical="center" wrapText="1"/>
    </xf>
    <xf numFmtId="43" fontId="39" fillId="66" borderId="3" xfId="1" applyFont="1" applyFill="1" applyBorder="1" applyAlignment="1" applyProtection="1">
      <alignment horizontal="center" vertical="center" wrapText="1"/>
      <protection locked="0"/>
    </xf>
    <xf numFmtId="43" fontId="39" fillId="66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69" borderId="4" xfId="0" applyFont="1" applyFill="1" applyBorder="1" applyAlignment="1" applyProtection="1">
      <alignment vertical="center" wrapText="1" shrinkToFit="1"/>
    </xf>
    <xf numFmtId="1" fontId="4" fillId="70" borderId="11" xfId="2" applyNumberFormat="1" applyFont="1" applyFill="1" applyBorder="1" applyAlignment="1" applyProtection="1">
      <alignment horizontal="center" vertical="center"/>
    </xf>
    <xf numFmtId="43" fontId="4" fillId="69" borderId="3" xfId="1" applyFont="1" applyFill="1" applyBorder="1" applyAlignment="1" applyProtection="1">
      <alignment horizontal="center" vertical="center" wrapText="1"/>
    </xf>
    <xf numFmtId="43" fontId="15" fillId="69" borderId="3" xfId="1" applyFont="1" applyFill="1" applyBorder="1" applyAlignment="1" applyProtection="1">
      <alignment horizontal="center" vertical="center" wrapText="1"/>
      <protection locked="0"/>
    </xf>
    <xf numFmtId="43" fontId="4" fillId="71" borderId="4" xfId="1" applyFont="1" applyFill="1" applyBorder="1" applyAlignment="1" applyProtection="1">
      <alignment horizontal="center" vertical="center" wrapText="1"/>
    </xf>
    <xf numFmtId="43" fontId="39" fillId="69" borderId="3" xfId="1" applyFont="1" applyFill="1" applyBorder="1" applyAlignment="1" applyProtection="1">
      <alignment horizontal="center" vertical="center" wrapText="1"/>
      <protection locked="0"/>
    </xf>
    <xf numFmtId="43" fontId="39" fillId="69" borderId="4" xfId="1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5" fillId="0" borderId="3" xfId="1" applyFont="1" applyBorder="1" applyAlignment="1" applyProtection="1">
      <alignment horizontal="center" vertical="center" wrapText="1"/>
      <protection locked="0"/>
    </xf>
    <xf numFmtId="43" fontId="39" fillId="0" borderId="3" xfId="1" applyFont="1" applyBorder="1" applyAlignment="1" applyProtection="1">
      <alignment horizontal="center" vertical="center" wrapText="1"/>
      <protection locked="0"/>
    </xf>
    <xf numFmtId="43" fontId="39" fillId="0" borderId="4" xfId="1" applyFont="1" applyBorder="1" applyAlignment="1" applyProtection="1">
      <alignment horizontal="center" vertical="center" wrapText="1"/>
      <protection locked="0"/>
    </xf>
    <xf numFmtId="0" fontId="13" fillId="63" borderId="4" xfId="0" applyFont="1" applyFill="1" applyBorder="1" applyAlignment="1" applyProtection="1">
      <alignment vertical="center" wrapText="1" shrinkToFit="1"/>
    </xf>
    <xf numFmtId="43" fontId="4" fillId="63" borderId="3" xfId="1" applyFont="1" applyFill="1" applyBorder="1" applyAlignment="1" applyProtection="1">
      <alignment horizontal="center" vertical="center" wrapText="1"/>
      <protection locked="0"/>
    </xf>
    <xf numFmtId="43" fontId="15" fillId="63" borderId="3" xfId="1" applyFont="1" applyFill="1" applyBorder="1" applyAlignment="1" applyProtection="1">
      <alignment horizontal="center" vertical="center" wrapText="1"/>
      <protection locked="0"/>
    </xf>
    <xf numFmtId="43" fontId="39" fillId="63" borderId="3" xfId="1" applyFont="1" applyFill="1" applyBorder="1" applyAlignment="1" applyProtection="1">
      <alignment horizontal="center" vertical="center" wrapText="1"/>
      <protection locked="0"/>
    </xf>
    <xf numFmtId="43" fontId="39" fillId="63" borderId="4" xfId="1" applyFont="1" applyFill="1" applyBorder="1" applyAlignment="1" applyProtection="1">
      <alignment horizontal="center" vertical="center" wrapText="1"/>
      <protection locked="0"/>
    </xf>
    <xf numFmtId="43" fontId="4" fillId="66" borderId="3" xfId="1" applyFont="1" applyFill="1" applyBorder="1" applyAlignment="1" applyProtection="1">
      <alignment horizontal="center" vertical="center" wrapText="1"/>
      <protection locked="0"/>
    </xf>
    <xf numFmtId="43" fontId="4" fillId="69" borderId="3" xfId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top" wrapText="1" shrinkToFit="1"/>
    </xf>
    <xf numFmtId="43" fontId="15" fillId="0" borderId="3" xfId="1" applyFont="1" applyFill="1" applyBorder="1" applyAlignment="1" applyProtection="1">
      <alignment horizontal="center" vertical="center" wrapText="1"/>
      <protection locked="0"/>
    </xf>
    <xf numFmtId="43" fontId="39" fillId="0" borderId="3" xfId="1" applyFont="1" applyFill="1" applyBorder="1" applyAlignment="1" applyProtection="1">
      <alignment horizontal="center" vertical="center" wrapText="1"/>
      <protection locked="0"/>
    </xf>
    <xf numFmtId="43" fontId="39" fillId="0" borderId="4" xfId="1" applyFont="1" applyFill="1" applyBorder="1" applyAlignment="1" applyProtection="1">
      <alignment horizontal="center" vertical="center" wrapText="1"/>
      <protection locked="0"/>
    </xf>
    <xf numFmtId="43" fontId="4" fillId="72" borderId="3" xfId="1" applyFont="1" applyFill="1" applyBorder="1" applyAlignment="1" applyProtection="1">
      <alignment horizontal="center" vertical="center" wrapText="1"/>
    </xf>
    <xf numFmtId="43" fontId="15" fillId="72" borderId="3" xfId="1" applyFont="1" applyFill="1" applyBorder="1" applyAlignment="1" applyProtection="1">
      <alignment horizontal="center" vertical="center" wrapText="1"/>
      <protection locked="0"/>
    </xf>
    <xf numFmtId="43" fontId="39" fillId="72" borderId="3" xfId="1" applyFont="1" applyFill="1" applyBorder="1" applyAlignment="1" applyProtection="1">
      <alignment horizontal="center" vertical="center" wrapText="1"/>
      <protection locked="0"/>
    </xf>
    <xf numFmtId="43" fontId="39" fillId="72" borderId="4" xfId="1" applyFont="1" applyFill="1" applyBorder="1" applyAlignment="1" applyProtection="1">
      <alignment horizontal="center" vertical="center" wrapText="1"/>
      <protection locked="0"/>
    </xf>
    <xf numFmtId="43" fontId="15" fillId="73" borderId="3" xfId="1" applyFont="1" applyFill="1" applyBorder="1" applyAlignment="1" applyProtection="1">
      <alignment horizontal="center" vertical="center" wrapText="1"/>
      <protection locked="0"/>
    </xf>
    <xf numFmtId="43" fontId="39" fillId="73" borderId="3" xfId="1" applyFont="1" applyFill="1" applyBorder="1" applyAlignment="1" applyProtection="1">
      <alignment horizontal="center" vertical="center" wrapText="1"/>
      <protection locked="0"/>
    </xf>
    <xf numFmtId="43" fontId="39" fillId="73" borderId="4" xfId="1" applyFont="1" applyFill="1" applyBorder="1" applyAlignment="1" applyProtection="1">
      <alignment horizontal="center" vertical="center" wrapText="1"/>
      <protection locked="0"/>
    </xf>
    <xf numFmtId="0" fontId="13" fillId="69" borderId="4" xfId="0" applyFont="1" applyFill="1" applyBorder="1" applyAlignment="1" applyProtection="1">
      <alignment vertical="center" shrinkToFit="1"/>
    </xf>
    <xf numFmtId="43" fontId="4" fillId="74" borderId="3" xfId="1" applyFont="1" applyFill="1" applyBorder="1" applyAlignment="1" applyProtection="1">
      <alignment horizontal="center" vertical="center" wrapText="1"/>
    </xf>
    <xf numFmtId="43" fontId="15" fillId="74" borderId="3" xfId="1" applyFont="1" applyFill="1" applyBorder="1" applyAlignment="1" applyProtection="1">
      <alignment horizontal="center" vertical="center" wrapText="1"/>
      <protection locked="0"/>
    </xf>
    <xf numFmtId="43" fontId="39" fillId="74" borderId="3" xfId="1" applyFont="1" applyFill="1" applyBorder="1" applyAlignment="1" applyProtection="1">
      <alignment horizontal="center" vertical="center" wrapText="1"/>
      <protection locked="0"/>
    </xf>
    <xf numFmtId="43" fontId="39" fillId="74" borderId="4" xfId="1" applyFont="1" applyFill="1" applyBorder="1" applyAlignment="1" applyProtection="1">
      <alignment horizontal="center" vertical="center" wrapText="1"/>
      <protection locked="0"/>
    </xf>
    <xf numFmtId="0" fontId="8" fillId="0" borderId="3" xfId="4" applyNumberFormat="1" applyFont="1" applyFill="1" applyBorder="1" applyAlignment="1" applyProtection="1">
      <alignment horizontal="left" vertical="center" wrapText="1" shrinkToFit="1"/>
    </xf>
    <xf numFmtId="43" fontId="4" fillId="74" borderId="3" xfId="1" applyFont="1" applyFill="1" applyBorder="1" applyAlignment="1" applyProtection="1">
      <alignment horizontal="center" vertical="center" wrapText="1"/>
      <protection locked="0"/>
    </xf>
    <xf numFmtId="43" fontId="4" fillId="75" borderId="3" xfId="1" applyFont="1" applyFill="1" applyBorder="1" applyAlignment="1" applyProtection="1">
      <alignment horizontal="center" vertical="center" wrapText="1"/>
      <protection locked="0"/>
    </xf>
    <xf numFmtId="43" fontId="15" fillId="75" borderId="3" xfId="1" applyFont="1" applyFill="1" applyBorder="1" applyAlignment="1" applyProtection="1">
      <alignment horizontal="center" vertical="center" wrapText="1"/>
      <protection locked="0"/>
    </xf>
    <xf numFmtId="43" fontId="39" fillId="75" borderId="3" xfId="1" applyFont="1" applyFill="1" applyBorder="1" applyAlignment="1" applyProtection="1">
      <alignment horizontal="center" vertical="center" wrapText="1"/>
      <protection locked="0"/>
    </xf>
    <xf numFmtId="43" fontId="39" fillId="75" borderId="4" xfId="1" applyFont="1" applyFill="1" applyBorder="1" applyAlignment="1" applyProtection="1">
      <alignment horizontal="center" vertical="center" wrapText="1"/>
      <protection locked="0"/>
    </xf>
    <xf numFmtId="1" fontId="4" fillId="42" borderId="3" xfId="2" applyNumberFormat="1" applyFont="1" applyFill="1" applyBorder="1" applyAlignment="1" applyProtection="1">
      <alignment horizontal="center" vertical="center"/>
    </xf>
    <xf numFmtId="0" fontId="5" fillId="76" borderId="3" xfId="4" applyNumberFormat="1" applyFont="1" applyFill="1" applyBorder="1" applyAlignment="1" applyProtection="1">
      <alignment vertical="center" wrapText="1" shrinkToFit="1"/>
    </xf>
    <xf numFmtId="0" fontId="4" fillId="76" borderId="3" xfId="4" applyNumberFormat="1" applyFont="1" applyFill="1" applyBorder="1" applyAlignment="1" applyProtection="1">
      <alignment vertical="center" wrapText="1"/>
    </xf>
    <xf numFmtId="43" fontId="4" fillId="76" borderId="3" xfId="1" applyFont="1" applyFill="1" applyBorder="1" applyAlignment="1" applyProtection="1">
      <alignment vertical="center" wrapText="1"/>
    </xf>
    <xf numFmtId="43" fontId="4" fillId="77" borderId="3" xfId="1" applyFont="1" applyFill="1" applyBorder="1" applyAlignment="1" applyProtection="1">
      <alignment horizontal="center" vertical="center" wrapText="1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4" fillId="78" borderId="4" xfId="1" applyFont="1" applyFill="1" applyBorder="1" applyAlignment="1" applyProtection="1">
      <alignment horizontal="center" vertical="center" wrapText="1"/>
    </xf>
    <xf numFmtId="43" fontId="17" fillId="77" borderId="3" xfId="1" applyFont="1" applyFill="1" applyBorder="1" applyAlignment="1" applyProtection="1">
      <alignment horizontal="center" vertical="center" wrapText="1"/>
      <protection locked="0"/>
    </xf>
    <xf numFmtId="43" fontId="17" fillId="77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4" applyNumberFormat="1" applyFont="1" applyFill="1" applyBorder="1" applyAlignment="1" applyProtection="1">
      <alignment vertical="center" wrapText="1" shrinkToFit="1"/>
    </xf>
    <xf numFmtId="0" fontId="4" fillId="2" borderId="0" xfId="4" applyNumberFormat="1" applyFont="1" applyFill="1" applyBorder="1" applyAlignment="1" applyProtection="1">
      <alignment vertical="center" wrapText="1"/>
    </xf>
    <xf numFmtId="43" fontId="4" fillId="79" borderId="0" xfId="1" applyFont="1" applyFill="1" applyBorder="1" applyAlignment="1" applyProtection="1">
      <alignment horizontal="center" vertical="center" wrapText="1"/>
    </xf>
    <xf numFmtId="43" fontId="4" fillId="79" borderId="0" xfId="1" applyFont="1" applyFill="1" applyBorder="1" applyAlignment="1" applyProtection="1">
      <alignment horizontal="center" vertical="center" wrapText="1"/>
      <protection locked="0"/>
    </xf>
    <xf numFmtId="43" fontId="17" fillId="79" borderId="0" xfId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/>
    <xf numFmtId="0" fontId="2" fillId="0" borderId="0" xfId="2" applyFont="1" applyBorder="1" applyAlignment="1" applyProtection="1">
      <alignment horizontal="left"/>
      <protection locked="0"/>
    </xf>
    <xf numFmtId="0" fontId="20" fillId="0" borderId="0" xfId="2" applyFont="1" applyBorder="1" applyAlignment="1" applyProtection="1">
      <alignment horizontal="center"/>
      <protection locked="0"/>
    </xf>
    <xf numFmtId="43" fontId="33" fillId="80" borderId="0" xfId="5" applyFont="1" applyFill="1" applyBorder="1" applyAlignment="1" applyProtection="1">
      <alignment horizontal="center"/>
      <protection locked="0"/>
    </xf>
    <xf numFmtId="0" fontId="32" fillId="2" borderId="0" xfId="2" applyFont="1" applyFill="1" applyProtection="1"/>
    <xf numFmtId="0" fontId="2" fillId="2" borderId="0" xfId="2" applyFont="1" applyFill="1" applyBorder="1"/>
    <xf numFmtId="0" fontId="2" fillId="0" borderId="0" xfId="2" applyFont="1" applyBorder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3" fontId="4" fillId="62" borderId="8" xfId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</cellXfs>
  <cellStyles count="15">
    <cellStyle name="Обычный" xfId="0" builtinId="0"/>
    <cellStyle name="Обычный 2" xfId="4"/>
    <cellStyle name="Обычный 2 2" xfId="6"/>
    <cellStyle name="Обычный 3" xfId="7"/>
    <cellStyle name="Обычный 4" xfId="2"/>
    <cellStyle name="Обычный 5" xfId="8"/>
    <cellStyle name="Пояснение 2" xfId="3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40;&#1053;&#1040;&#1051;&#1048;&#1047;%20&#1056;&#1040;&#1057;&#1061;&#1054;&#1044;&#1054;&#1042;&#1040;&#1053;&#1048;&#1071;%20&#1041;&#1070;&#1044;&#1046;&#1045;&#1058;&#1053;&#1067;&#1061;%20&#1057;&#1056;&#1045;&#1044;&#1057;&#1058;&#1042;%20&#1055;&#1054;%20&#1064;&#1050;&#1054;&#1051;&#1040;&#1052;%20&#1085;&#1072;%2001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месячно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01.01.2024 года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E270"/>
  <sheetViews>
    <sheetView tabSelected="1" view="pageBreakPreview" topLeftCell="A250" zoomScale="68" zoomScaleNormal="62" zoomScaleSheetLayoutView="68" zoomScalePageLayoutView="70" workbookViewId="0">
      <selection activeCell="E286" sqref="E286"/>
    </sheetView>
  </sheetViews>
  <sheetFormatPr defaultColWidth="9.140625" defaultRowHeight="15" x14ac:dyDescent="0.25"/>
  <cols>
    <col min="1" max="1" width="74.28515625" style="541" customWidth="1"/>
    <col min="2" max="2" width="37" style="542" customWidth="1"/>
    <col min="3" max="3" width="25.140625" style="543" customWidth="1"/>
    <col min="4" max="4" width="26" style="544" customWidth="1"/>
    <col min="5" max="6" width="25" style="544" customWidth="1"/>
    <col min="7" max="7" width="24.7109375" style="544" customWidth="1"/>
    <col min="8" max="8" width="23.140625" style="544" customWidth="1"/>
    <col min="9" max="9" width="23.28515625" style="184" customWidth="1"/>
    <col min="10" max="15" width="23.28515625" style="184" hidden="1" customWidth="1"/>
    <col min="16" max="28" width="22.5703125" style="184" hidden="1" customWidth="1"/>
    <col min="29" max="29" width="9.140625" style="183"/>
    <col min="30" max="58" width="9.140625" style="545"/>
    <col min="59" max="60" width="9.140625" style="546"/>
    <col min="61" max="967" width="9.140625" style="8"/>
    <col min="968" max="16384" width="9.140625" style="7"/>
  </cols>
  <sheetData>
    <row r="1" spans="1:967" ht="77.25" customHeight="1" x14ac:dyDescent="0.25">
      <c r="A1" s="1"/>
      <c r="B1" s="550" t="s">
        <v>0</v>
      </c>
      <c r="C1" s="550"/>
      <c r="D1" s="550"/>
      <c r="E1" s="550"/>
      <c r="F1" s="550"/>
      <c r="G1" s="550"/>
      <c r="H1" s="550"/>
      <c r="I1" s="550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6"/>
      <c r="BH1" s="6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</row>
    <row r="2" spans="1:967" ht="18.75" customHeight="1" thickBot="1" x14ac:dyDescent="0.3">
      <c r="A2" s="1"/>
      <c r="B2" s="551" t="str">
        <f>'[1]Свод Помесячно школы '!B2:H2</f>
        <v xml:space="preserve">Информация о распределении бюджетных средств на 01.01.2024 года </v>
      </c>
      <c r="C2" s="551"/>
      <c r="D2" s="551"/>
      <c r="E2" s="551"/>
      <c r="F2" s="551"/>
      <c r="G2" s="551"/>
      <c r="H2" s="55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</row>
    <row r="3" spans="1:967" s="17" customFormat="1" ht="69.75" customHeight="1" x14ac:dyDescent="0.25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4</v>
      </c>
      <c r="I3" s="12" t="s">
        <v>8</v>
      </c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6"/>
      <c r="BH3" s="16"/>
    </row>
    <row r="4" spans="1:967" s="24" customFormat="1" ht="14.25" customHeight="1" x14ac:dyDescent="0.25">
      <c r="A4" s="18">
        <v>1</v>
      </c>
      <c r="B4" s="19">
        <v>2</v>
      </c>
      <c r="C4" s="20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3"/>
      <c r="BH4" s="23"/>
    </row>
    <row r="5" spans="1:967" s="30" customFormat="1" ht="21.75" customHeight="1" x14ac:dyDescent="0.25">
      <c r="A5" s="25" t="s">
        <v>9</v>
      </c>
      <c r="B5" s="25"/>
      <c r="C5" s="26">
        <f>C52+C64+C241</f>
        <v>52241646.840000004</v>
      </c>
      <c r="D5" s="26">
        <f>D52+D64+D241</f>
        <v>51992138.350000001</v>
      </c>
      <c r="E5" s="26">
        <f>E52+E64+E241</f>
        <v>249508.48999999958</v>
      </c>
      <c r="F5" s="26">
        <f>D5/C5*100</f>
        <v>99.522395435266091</v>
      </c>
      <c r="G5" s="26">
        <f>G52+G64+G241</f>
        <v>52241646.840000004</v>
      </c>
      <c r="H5" s="26">
        <f>H52+H64+H241</f>
        <v>52090589.25</v>
      </c>
      <c r="I5" s="27">
        <f>H5/G5*100</f>
        <v>99.710848338179986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AKE5" s="31"/>
    </row>
    <row r="6" spans="1:967" s="37" customFormat="1" ht="21.75" customHeight="1" x14ac:dyDescent="0.25">
      <c r="A6" s="32" t="s">
        <v>10</v>
      </c>
      <c r="B6" s="32"/>
      <c r="C6" s="33">
        <f>C46+C167</f>
        <v>43320801.420000002</v>
      </c>
      <c r="D6" s="33">
        <f>D46+D167</f>
        <v>43317041.670000002</v>
      </c>
      <c r="E6" s="33">
        <f>E46+E167</f>
        <v>3759.7499999996317</v>
      </c>
      <c r="F6" s="33">
        <f t="shared" ref="F6:F14" si="0">D6/C6*100</f>
        <v>99.991321143938336</v>
      </c>
      <c r="G6" s="33">
        <f>G46+G167</f>
        <v>43320801.420000002</v>
      </c>
      <c r="H6" s="33">
        <f>H46+H167</f>
        <v>43317041.670000002</v>
      </c>
      <c r="I6" s="34">
        <f t="shared" ref="I6:I13" si="1">H6/G6*100</f>
        <v>99.991321143938336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AKE6" s="38"/>
    </row>
    <row r="7" spans="1:967" s="45" customFormat="1" ht="21.75" customHeight="1" x14ac:dyDescent="0.25">
      <c r="A7" s="39" t="s">
        <v>11</v>
      </c>
      <c r="B7" s="39"/>
      <c r="C7" s="40">
        <f>C8+C11+C14</f>
        <v>8920845.4199999999</v>
      </c>
      <c r="D7" s="40">
        <f t="shared" ref="D7:H7" si="2">D8+D11+D14</f>
        <v>8675096.6799999997</v>
      </c>
      <c r="E7" s="41">
        <f t="shared" si="2"/>
        <v>245748.73999999996</v>
      </c>
      <c r="F7" s="41">
        <f t="shared" si="0"/>
        <v>97.245230374140917</v>
      </c>
      <c r="G7" s="41">
        <f t="shared" si="2"/>
        <v>8920845.4199999999</v>
      </c>
      <c r="H7" s="41">
        <f t="shared" si="2"/>
        <v>8773547.5800000001</v>
      </c>
      <c r="I7" s="42">
        <f t="shared" si="1"/>
        <v>98.348835417887997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AKE7" s="46"/>
    </row>
    <row r="8" spans="1:967" s="51" customFormat="1" ht="21.75" customHeight="1" x14ac:dyDescent="0.25">
      <c r="A8" s="47" t="s">
        <v>12</v>
      </c>
      <c r="B8" s="47"/>
      <c r="C8" s="48">
        <f t="shared" ref="C8:H8" si="3">C64</f>
        <v>6168762.5700000003</v>
      </c>
      <c r="D8" s="48">
        <f t="shared" si="3"/>
        <v>6021464.7300000004</v>
      </c>
      <c r="E8" s="41">
        <f t="shared" si="3"/>
        <v>147297.83999999997</v>
      </c>
      <c r="F8" s="41">
        <f t="shared" si="0"/>
        <v>97.612197935509144</v>
      </c>
      <c r="G8" s="41">
        <f t="shared" si="3"/>
        <v>6168762.5700000003</v>
      </c>
      <c r="H8" s="41">
        <f t="shared" si="3"/>
        <v>6021464.7300000004</v>
      </c>
      <c r="I8" s="42">
        <f t="shared" si="1"/>
        <v>97.612197935509144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50"/>
      <c r="BH8" s="50"/>
      <c r="AKE8" s="52"/>
    </row>
    <row r="9" spans="1:967" s="30" customFormat="1" ht="21.75" customHeight="1" x14ac:dyDescent="0.25">
      <c r="A9" s="25" t="s">
        <v>13</v>
      </c>
      <c r="B9" s="25"/>
      <c r="C9" s="26">
        <f>C10+C11</f>
        <v>36878186</v>
      </c>
      <c r="D9" s="26">
        <f t="shared" ref="D9:H9" si="4">D10+D11</f>
        <v>36878181.020000003</v>
      </c>
      <c r="E9" s="26">
        <f t="shared" si="4"/>
        <v>4.9799999995157123</v>
      </c>
      <c r="F9" s="26">
        <f t="shared" si="0"/>
        <v>99.999986496082002</v>
      </c>
      <c r="G9" s="26">
        <f t="shared" si="4"/>
        <v>36878186</v>
      </c>
      <c r="H9" s="26">
        <f t="shared" si="4"/>
        <v>36878181.020000003</v>
      </c>
      <c r="I9" s="27">
        <f t="shared" si="1"/>
        <v>99.999986496082002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AKE9" s="31"/>
    </row>
    <row r="10" spans="1:967" s="37" customFormat="1" ht="21.75" customHeight="1" x14ac:dyDescent="0.25">
      <c r="A10" s="32" t="s">
        <v>14</v>
      </c>
      <c r="B10" s="32"/>
      <c r="C10" s="33">
        <f>C46</f>
        <v>36878186</v>
      </c>
      <c r="D10" s="33">
        <f t="shared" ref="D10:H10" si="5">D46</f>
        <v>36878181.020000003</v>
      </c>
      <c r="E10" s="33">
        <f t="shared" si="5"/>
        <v>4.9799999995157123</v>
      </c>
      <c r="F10" s="33">
        <f t="shared" si="0"/>
        <v>99.999986496082002</v>
      </c>
      <c r="G10" s="33">
        <f t="shared" si="5"/>
        <v>36878186</v>
      </c>
      <c r="H10" s="33">
        <f t="shared" si="5"/>
        <v>36878181.020000003</v>
      </c>
      <c r="I10" s="34">
        <f t="shared" si="1"/>
        <v>99.999986496082002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AKE10" s="38"/>
    </row>
    <row r="11" spans="1:967" s="51" customFormat="1" ht="21.75" customHeight="1" x14ac:dyDescent="0.25">
      <c r="A11" s="53" t="s">
        <v>11</v>
      </c>
      <c r="B11" s="53"/>
      <c r="C11" s="48">
        <f>C51</f>
        <v>0</v>
      </c>
      <c r="D11" s="48">
        <f t="shared" ref="D11:H11" si="6">D51</f>
        <v>0</v>
      </c>
      <c r="E11" s="41">
        <f t="shared" si="6"/>
        <v>0</v>
      </c>
      <c r="F11" s="54" t="e">
        <f t="shared" si="0"/>
        <v>#DIV/0!</v>
      </c>
      <c r="G11" s="41">
        <f t="shared" si="6"/>
        <v>0</v>
      </c>
      <c r="H11" s="41">
        <f t="shared" si="6"/>
        <v>0</v>
      </c>
      <c r="I11" s="42" t="e">
        <f t="shared" si="1"/>
        <v>#DIV/0!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50"/>
      <c r="BH11" s="50"/>
      <c r="AKE11" s="52"/>
    </row>
    <row r="12" spans="1:967" s="57" customFormat="1" ht="24.75" customHeight="1" x14ac:dyDescent="0.25">
      <c r="A12" s="25" t="s">
        <v>15</v>
      </c>
      <c r="B12" s="25"/>
      <c r="C12" s="26">
        <f>C13+C14</f>
        <v>9194698.2699999996</v>
      </c>
      <c r="D12" s="26">
        <f t="shared" ref="D12:H12" si="7">D13+D14</f>
        <v>9092492.5999999996</v>
      </c>
      <c r="E12" s="26">
        <f t="shared" si="7"/>
        <v>102205.67000000011</v>
      </c>
      <c r="F12" s="26">
        <f t="shared" si="0"/>
        <v>98.888428233327986</v>
      </c>
      <c r="G12" s="26">
        <f t="shared" si="7"/>
        <v>9194698.2699999996</v>
      </c>
      <c r="H12" s="26">
        <f t="shared" si="7"/>
        <v>9190943.5</v>
      </c>
      <c r="I12" s="27">
        <f t="shared" si="1"/>
        <v>99.959163749698547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</row>
    <row r="13" spans="1:967" s="59" customFormat="1" ht="22.5" customHeight="1" x14ac:dyDescent="0.25">
      <c r="A13" s="32" t="s">
        <v>16</v>
      </c>
      <c r="B13" s="32"/>
      <c r="C13" s="33">
        <f t="shared" ref="C13:H13" si="8">C167</f>
        <v>6442615.4199999999</v>
      </c>
      <c r="D13" s="33">
        <f t="shared" si="8"/>
        <v>6438860.6499999994</v>
      </c>
      <c r="E13" s="33">
        <f t="shared" si="8"/>
        <v>3754.7700000001159</v>
      </c>
      <c r="F13" s="33">
        <f t="shared" si="0"/>
        <v>99.941719786837751</v>
      </c>
      <c r="G13" s="33">
        <f t="shared" si="8"/>
        <v>6442615.4199999999</v>
      </c>
      <c r="H13" s="33">
        <f t="shared" si="8"/>
        <v>6438860.6499999994</v>
      </c>
      <c r="I13" s="34">
        <f t="shared" si="1"/>
        <v>99.941719786837751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</row>
    <row r="14" spans="1:967" s="51" customFormat="1" ht="30" customHeight="1" x14ac:dyDescent="0.25">
      <c r="A14" s="60" t="s">
        <v>11</v>
      </c>
      <c r="B14" s="60"/>
      <c r="C14" s="41">
        <f t="shared" ref="C14:I14" si="9">C239</f>
        <v>2752082.85</v>
      </c>
      <c r="D14" s="41">
        <f t="shared" si="9"/>
        <v>2653631.9500000002</v>
      </c>
      <c r="E14" s="41">
        <f t="shared" si="9"/>
        <v>98450.9</v>
      </c>
      <c r="F14" s="54">
        <f t="shared" si="0"/>
        <v>96.422676737366402</v>
      </c>
      <c r="G14" s="41">
        <f t="shared" si="9"/>
        <v>2752082.85</v>
      </c>
      <c r="H14" s="41">
        <f>H239</f>
        <v>2752082.85</v>
      </c>
      <c r="I14" s="41">
        <f t="shared" si="9"/>
        <v>100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50"/>
      <c r="BH14" s="50"/>
      <c r="AKE14" s="52"/>
    </row>
    <row r="15" spans="1:967" s="51" customFormat="1" ht="30" customHeight="1" x14ac:dyDescent="0.25">
      <c r="A15" s="547" t="s">
        <v>17</v>
      </c>
      <c r="B15" s="548" t="s">
        <v>18</v>
      </c>
      <c r="C15" s="548"/>
      <c r="D15" s="548"/>
      <c r="E15" s="548"/>
      <c r="F15" s="548"/>
      <c r="G15" s="548" t="s">
        <v>19</v>
      </c>
      <c r="H15" s="548"/>
      <c r="I15" s="548"/>
      <c r="J15" s="62"/>
      <c r="K15" s="62"/>
      <c r="L15" s="62"/>
      <c r="M15" s="62"/>
      <c r="N15" s="62"/>
      <c r="O15" s="62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50"/>
      <c r="BH15" s="50"/>
      <c r="AKE15" s="52"/>
    </row>
    <row r="16" spans="1:967" s="51" customFormat="1" ht="64.5" customHeight="1" x14ac:dyDescent="0.25">
      <c r="A16" s="547"/>
      <c r="B16" s="63" t="s">
        <v>2</v>
      </c>
      <c r="C16" s="64" t="s">
        <v>20</v>
      </c>
      <c r="D16" s="64" t="s">
        <v>4</v>
      </c>
      <c r="E16" s="64" t="s">
        <v>5</v>
      </c>
      <c r="F16" s="64" t="s">
        <v>6</v>
      </c>
      <c r="G16" s="64" t="s">
        <v>7</v>
      </c>
      <c r="H16" s="64" t="s">
        <v>4</v>
      </c>
      <c r="I16" s="63" t="s">
        <v>8</v>
      </c>
      <c r="J16" s="65"/>
      <c r="K16" s="65"/>
      <c r="L16" s="65"/>
      <c r="M16" s="65"/>
      <c r="N16" s="65"/>
      <c r="O16" s="65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50"/>
      <c r="BH16" s="50"/>
      <c r="AKE16" s="52"/>
    </row>
    <row r="17" spans="1:967" s="72" customFormat="1" ht="53.25" customHeight="1" x14ac:dyDescent="0.25">
      <c r="A17" s="66" t="s">
        <v>21</v>
      </c>
      <c r="B17" s="67"/>
      <c r="C17" s="68">
        <f>C18+C19</f>
        <v>35140686</v>
      </c>
      <c r="D17" s="68">
        <f t="shared" ref="D17:H17" si="10">D18+D19</f>
        <v>35140681.020000003</v>
      </c>
      <c r="E17" s="68">
        <f t="shared" si="10"/>
        <v>4.9799999995157123</v>
      </c>
      <c r="F17" s="68">
        <f t="shared" ref="F17:F23" si="11">E17/D17*100</f>
        <v>1.4171609243091759E-5</v>
      </c>
      <c r="G17" s="68">
        <f t="shared" si="10"/>
        <v>35140686</v>
      </c>
      <c r="H17" s="68">
        <f t="shared" si="10"/>
        <v>35140681.020000003</v>
      </c>
      <c r="I17" s="69">
        <f t="shared" ref="I17:I52" si="12">H17/G17*100</f>
        <v>99.999985828392767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1"/>
      <c r="BH17" s="71"/>
    </row>
    <row r="18" spans="1:967" s="79" customFormat="1" ht="30" customHeight="1" x14ac:dyDescent="0.25">
      <c r="A18" s="73" t="s">
        <v>22</v>
      </c>
      <c r="B18" s="74">
        <v>211</v>
      </c>
      <c r="C18" s="75">
        <f>26962407.84+121142.07</f>
        <v>27083549.91</v>
      </c>
      <c r="D18" s="76">
        <f>H18</f>
        <v>27083549.91</v>
      </c>
      <c r="E18" s="76">
        <f>C18-D18</f>
        <v>0</v>
      </c>
      <c r="F18" s="76">
        <f>D18/C18*100</f>
        <v>100</v>
      </c>
      <c r="G18" s="75">
        <f>26962407.84+121142.07</f>
        <v>27083549.91</v>
      </c>
      <c r="H18" s="76">
        <f>26962407.84+121142.07</f>
        <v>27083549.91</v>
      </c>
      <c r="I18" s="77">
        <f t="shared" si="12"/>
        <v>100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78"/>
      <c r="BH18" s="78"/>
      <c r="AKE18" s="80"/>
    </row>
    <row r="19" spans="1:967" s="79" customFormat="1" ht="30" customHeight="1" x14ac:dyDescent="0.25">
      <c r="A19" s="73" t="s">
        <v>23</v>
      </c>
      <c r="B19" s="74">
        <v>213</v>
      </c>
      <c r="C19" s="75">
        <v>8057136.0899999999</v>
      </c>
      <c r="D19" s="76">
        <f>H19</f>
        <v>8057131.1100000003</v>
      </c>
      <c r="E19" s="76">
        <f>C19-D19</f>
        <v>4.9799999995157123</v>
      </c>
      <c r="F19" s="76">
        <f>D19/C19*100</f>
        <v>99.999938191437451</v>
      </c>
      <c r="G19" s="75">
        <v>8057136.0899999999</v>
      </c>
      <c r="H19" s="76">
        <v>8057131.1100000003</v>
      </c>
      <c r="I19" s="77">
        <f t="shared" si="12"/>
        <v>99.999938191437451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78"/>
      <c r="BH19" s="78"/>
      <c r="AKE19" s="80"/>
    </row>
    <row r="20" spans="1:967" s="86" customFormat="1" ht="18.75" x14ac:dyDescent="0.3">
      <c r="A20" s="81" t="s">
        <v>24</v>
      </c>
      <c r="B20" s="82"/>
      <c r="C20" s="83">
        <f>C21+C23+C25+C27+C31+C36</f>
        <v>1737500</v>
      </c>
      <c r="D20" s="83">
        <f t="shared" ref="D20:H20" si="13">D21+D23+D25+D27+D31+D36</f>
        <v>1737500</v>
      </c>
      <c r="E20" s="83">
        <f t="shared" si="13"/>
        <v>0</v>
      </c>
      <c r="F20" s="83">
        <f t="shared" si="11"/>
        <v>0</v>
      </c>
      <c r="G20" s="83">
        <f t="shared" si="13"/>
        <v>1737500</v>
      </c>
      <c r="H20" s="83">
        <f t="shared" si="13"/>
        <v>1737500</v>
      </c>
      <c r="I20" s="84">
        <f t="shared" si="12"/>
        <v>100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</row>
    <row r="21" spans="1:967" s="91" customFormat="1" ht="37.5" x14ac:dyDescent="0.3">
      <c r="A21" s="87" t="s">
        <v>25</v>
      </c>
      <c r="B21" s="67"/>
      <c r="C21" s="88">
        <f>C22</f>
        <v>0</v>
      </c>
      <c r="D21" s="88">
        <f t="shared" ref="D21:H21" si="14">D22</f>
        <v>0</v>
      </c>
      <c r="E21" s="88">
        <f t="shared" si="14"/>
        <v>0</v>
      </c>
      <c r="F21" s="88" t="e">
        <f t="shared" si="11"/>
        <v>#DIV/0!</v>
      </c>
      <c r="G21" s="88">
        <f t="shared" si="14"/>
        <v>0</v>
      </c>
      <c r="H21" s="88">
        <f t="shared" si="14"/>
        <v>0</v>
      </c>
      <c r="I21" s="89" t="e">
        <f t="shared" si="12"/>
        <v>#DIV/0!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</row>
    <row r="22" spans="1:967" s="94" customFormat="1" ht="64.5" customHeight="1" x14ac:dyDescent="0.25">
      <c r="A22" s="73" t="s">
        <v>26</v>
      </c>
      <c r="B22" s="92">
        <v>2120003</v>
      </c>
      <c r="C22" s="75">
        <v>0</v>
      </c>
      <c r="D22" s="76">
        <f>H22</f>
        <v>0</v>
      </c>
      <c r="E22" s="76">
        <f>C22-D22</f>
        <v>0</v>
      </c>
      <c r="F22" s="76" t="e">
        <f>D22/C22*100</f>
        <v>#DIV/0!</v>
      </c>
      <c r="G22" s="76"/>
      <c r="H22" s="76"/>
      <c r="I22" s="77" t="e">
        <f t="shared" si="12"/>
        <v>#DIV/0!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3"/>
      <c r="BH22" s="93"/>
    </row>
    <row r="23" spans="1:967" s="99" customFormat="1" ht="64.5" customHeight="1" x14ac:dyDescent="0.25">
      <c r="A23" s="95" t="s">
        <v>27</v>
      </c>
      <c r="B23" s="67"/>
      <c r="C23" s="96">
        <f>C24</f>
        <v>0</v>
      </c>
      <c r="D23" s="96">
        <f t="shared" ref="D23:H23" si="15">D24</f>
        <v>0</v>
      </c>
      <c r="E23" s="96">
        <f t="shared" si="15"/>
        <v>0</v>
      </c>
      <c r="F23" s="96" t="e">
        <f t="shared" si="11"/>
        <v>#DIV/0!</v>
      </c>
      <c r="G23" s="96">
        <f t="shared" si="15"/>
        <v>0</v>
      </c>
      <c r="H23" s="96">
        <f t="shared" si="15"/>
        <v>0</v>
      </c>
      <c r="I23" s="97" t="e">
        <f t="shared" si="12"/>
        <v>#DIV/0!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967" s="94" customFormat="1" ht="33.75" customHeight="1" x14ac:dyDescent="0.25">
      <c r="A24" s="100" t="s">
        <v>28</v>
      </c>
      <c r="B24" s="92">
        <v>2210007</v>
      </c>
      <c r="C24" s="75"/>
      <c r="D24" s="76">
        <f>H24</f>
        <v>0</v>
      </c>
      <c r="E24" s="76">
        <f>C24-D24</f>
        <v>0</v>
      </c>
      <c r="F24" s="76" t="e">
        <f>D24/C24*100</f>
        <v>#DIV/0!</v>
      </c>
      <c r="G24" s="76"/>
      <c r="H24" s="76"/>
      <c r="I24" s="77" t="e">
        <f t="shared" si="12"/>
        <v>#DIV/0!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3"/>
      <c r="BH24" s="93"/>
    </row>
    <row r="25" spans="1:967" s="103" customFormat="1" ht="18.75" x14ac:dyDescent="0.25">
      <c r="A25" s="101" t="s">
        <v>29</v>
      </c>
      <c r="B25" s="67">
        <v>225</v>
      </c>
      <c r="C25" s="96">
        <f>C26</f>
        <v>50000</v>
      </c>
      <c r="D25" s="96">
        <f t="shared" ref="D25:H25" si="16">D26</f>
        <v>50000</v>
      </c>
      <c r="E25" s="96">
        <f t="shared" si="16"/>
        <v>0</v>
      </c>
      <c r="F25" s="96">
        <f t="shared" ref="F25:F31" si="17">E25/D25*100</f>
        <v>0</v>
      </c>
      <c r="G25" s="96">
        <f t="shared" si="16"/>
        <v>50000</v>
      </c>
      <c r="H25" s="96">
        <f t="shared" si="16"/>
        <v>50000</v>
      </c>
      <c r="I25" s="97">
        <f t="shared" si="12"/>
        <v>100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967" s="108" customFormat="1" ht="18.75" x14ac:dyDescent="0.25">
      <c r="A26" s="104" t="s">
        <v>30</v>
      </c>
      <c r="B26" s="105">
        <v>2250063</v>
      </c>
      <c r="C26" s="75">
        <v>50000</v>
      </c>
      <c r="D26" s="76">
        <f>H26</f>
        <v>50000</v>
      </c>
      <c r="E26" s="76">
        <f>C26-D26</f>
        <v>0</v>
      </c>
      <c r="F26" s="76">
        <f>D26/C26*100</f>
        <v>100</v>
      </c>
      <c r="G26" s="76">
        <v>50000</v>
      </c>
      <c r="H26" s="76">
        <v>50000</v>
      </c>
      <c r="I26" s="77">
        <f t="shared" si="12"/>
        <v>100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7"/>
      <c r="BH26" s="107"/>
    </row>
    <row r="27" spans="1:967" s="103" customFormat="1" ht="18.75" x14ac:dyDescent="0.25">
      <c r="A27" s="101" t="s">
        <v>31</v>
      </c>
      <c r="B27" s="67">
        <v>226</v>
      </c>
      <c r="C27" s="96">
        <f>SUM(C28:C30)</f>
        <v>71500</v>
      </c>
      <c r="D27" s="96">
        <f t="shared" ref="D27:H27" si="18">SUM(D28:D30)</f>
        <v>71500</v>
      </c>
      <c r="E27" s="96">
        <f t="shared" si="18"/>
        <v>0</v>
      </c>
      <c r="F27" s="96">
        <f t="shared" si="17"/>
        <v>0</v>
      </c>
      <c r="G27" s="96">
        <f t="shared" si="18"/>
        <v>71500</v>
      </c>
      <c r="H27" s="96">
        <f t="shared" si="18"/>
        <v>71500</v>
      </c>
      <c r="I27" s="97">
        <f t="shared" si="12"/>
        <v>100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967" s="111" customFormat="1" ht="24.75" customHeight="1" x14ac:dyDescent="0.25">
      <c r="A28" s="109" t="s">
        <v>32</v>
      </c>
      <c r="B28" s="105">
        <v>2260034</v>
      </c>
      <c r="C28" s="75">
        <v>40000</v>
      </c>
      <c r="D28" s="76">
        <f t="shared" ref="D28:D30" si="19">H28</f>
        <v>40000</v>
      </c>
      <c r="E28" s="76">
        <f t="shared" ref="E28:E30" si="20">C28-D28</f>
        <v>0</v>
      </c>
      <c r="F28" s="76">
        <f>D28/C28*100</f>
        <v>100</v>
      </c>
      <c r="G28" s="76">
        <v>40000</v>
      </c>
      <c r="H28" s="76">
        <v>40000</v>
      </c>
      <c r="I28" s="77">
        <f t="shared" si="12"/>
        <v>100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10"/>
      <c r="BH28" s="110"/>
    </row>
    <row r="29" spans="1:967" s="111" customFormat="1" ht="36.75" customHeight="1" x14ac:dyDescent="0.25">
      <c r="A29" s="112" t="s">
        <v>33</v>
      </c>
      <c r="B29" s="105">
        <v>2260035</v>
      </c>
      <c r="C29" s="75">
        <v>31500</v>
      </c>
      <c r="D29" s="76">
        <f t="shared" si="19"/>
        <v>31500</v>
      </c>
      <c r="E29" s="76">
        <f t="shared" si="20"/>
        <v>0</v>
      </c>
      <c r="F29" s="76">
        <f t="shared" ref="F29" si="21">D29/C29*100</f>
        <v>100</v>
      </c>
      <c r="G29" s="76">
        <v>31500</v>
      </c>
      <c r="H29" s="76">
        <v>31500</v>
      </c>
      <c r="I29" s="77">
        <f t="shared" si="12"/>
        <v>100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10"/>
      <c r="BH29" s="110"/>
    </row>
    <row r="30" spans="1:967" s="108" customFormat="1" ht="41.25" customHeight="1" x14ac:dyDescent="0.25">
      <c r="A30" s="104" t="s">
        <v>34</v>
      </c>
      <c r="B30" s="105">
        <v>2260055</v>
      </c>
      <c r="C30" s="75">
        <v>0</v>
      </c>
      <c r="D30" s="76">
        <f t="shared" si="19"/>
        <v>0</v>
      </c>
      <c r="E30" s="76">
        <f t="shared" si="20"/>
        <v>0</v>
      </c>
      <c r="F30" s="76" t="e">
        <f>D30/C30*100</f>
        <v>#DIV/0!</v>
      </c>
      <c r="G30" s="76">
        <v>0</v>
      </c>
      <c r="H30" s="76">
        <v>0</v>
      </c>
      <c r="I30" s="77" t="e">
        <f t="shared" si="12"/>
        <v>#DIV/0!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7"/>
      <c r="BH30" s="107"/>
    </row>
    <row r="31" spans="1:967" s="103" customFormat="1" ht="18.75" x14ac:dyDescent="0.25">
      <c r="A31" s="101" t="s">
        <v>35</v>
      </c>
      <c r="B31" s="67">
        <v>310</v>
      </c>
      <c r="C31" s="96">
        <f>SUM(C32:C35)</f>
        <v>1486891</v>
      </c>
      <c r="D31" s="96">
        <f t="shared" ref="D31:H31" si="22">SUM(D32:D35)</f>
        <v>1486891</v>
      </c>
      <c r="E31" s="96">
        <f t="shared" si="22"/>
        <v>0</v>
      </c>
      <c r="F31" s="96">
        <f t="shared" si="17"/>
        <v>0</v>
      </c>
      <c r="G31" s="96">
        <f t="shared" si="22"/>
        <v>1486891</v>
      </c>
      <c r="H31" s="96">
        <f t="shared" si="22"/>
        <v>1486891</v>
      </c>
      <c r="I31" s="97">
        <f t="shared" si="12"/>
        <v>100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967" s="108" customFormat="1" ht="18.75" x14ac:dyDescent="0.25">
      <c r="A32" s="113" t="s">
        <v>36</v>
      </c>
      <c r="B32" s="92">
        <v>3100032</v>
      </c>
      <c r="C32" s="75">
        <v>0</v>
      </c>
      <c r="D32" s="76">
        <f t="shared" ref="D32:D35" si="23">H32</f>
        <v>0</v>
      </c>
      <c r="E32" s="76">
        <f t="shared" ref="E32:E35" si="24">C32-D32</f>
        <v>0</v>
      </c>
      <c r="F32" s="76" t="e">
        <f>D32/C32*100</f>
        <v>#DIV/0!</v>
      </c>
      <c r="G32" s="76"/>
      <c r="H32" s="76">
        <v>0</v>
      </c>
      <c r="I32" s="77" t="e">
        <f t="shared" si="12"/>
        <v>#DIV/0!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7"/>
      <c r="BH32" s="107"/>
    </row>
    <row r="33" spans="1:60" s="116" customFormat="1" ht="18.75" x14ac:dyDescent="0.25">
      <c r="A33" s="113" t="s">
        <v>37</v>
      </c>
      <c r="B33" s="92">
        <v>3100033</v>
      </c>
      <c r="C33" s="75"/>
      <c r="D33" s="76">
        <f t="shared" si="23"/>
        <v>0</v>
      </c>
      <c r="E33" s="76">
        <f t="shared" si="24"/>
        <v>0</v>
      </c>
      <c r="F33" s="76" t="e">
        <f t="shared" ref="F33:F35" si="25">D33/C33*100</f>
        <v>#DIV/0!</v>
      </c>
      <c r="G33" s="76"/>
      <c r="H33" s="76">
        <v>0</v>
      </c>
      <c r="I33" s="77" t="e">
        <f t="shared" si="12"/>
        <v>#DIV/0!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5"/>
      <c r="BH33" s="115"/>
    </row>
    <row r="34" spans="1:60" s="108" customFormat="1" ht="31.5" x14ac:dyDescent="0.25">
      <c r="A34" s="117" t="s">
        <v>38</v>
      </c>
      <c r="B34" s="92">
        <v>3100034</v>
      </c>
      <c r="C34" s="75">
        <v>1189787.5</v>
      </c>
      <c r="D34" s="76">
        <f t="shared" si="23"/>
        <v>1189787.5</v>
      </c>
      <c r="E34" s="76">
        <f t="shared" si="24"/>
        <v>0</v>
      </c>
      <c r="F34" s="76">
        <f t="shared" si="25"/>
        <v>100</v>
      </c>
      <c r="G34" s="76">
        <v>1189787.5</v>
      </c>
      <c r="H34" s="76">
        <v>1189787.5</v>
      </c>
      <c r="I34" s="77">
        <f t="shared" si="12"/>
        <v>100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7"/>
      <c r="BH34" s="107"/>
    </row>
    <row r="35" spans="1:60" s="108" customFormat="1" ht="18.75" x14ac:dyDescent="0.25">
      <c r="A35" s="113" t="s">
        <v>39</v>
      </c>
      <c r="B35" s="92">
        <v>3100035</v>
      </c>
      <c r="C35" s="75">
        <v>297103.5</v>
      </c>
      <c r="D35" s="76">
        <f t="shared" si="23"/>
        <v>297103.5</v>
      </c>
      <c r="E35" s="76">
        <f t="shared" si="24"/>
        <v>0</v>
      </c>
      <c r="F35" s="76">
        <f t="shared" si="25"/>
        <v>100</v>
      </c>
      <c r="G35" s="76">
        <v>297103.5</v>
      </c>
      <c r="H35" s="76">
        <v>297103.5</v>
      </c>
      <c r="I35" s="77">
        <f t="shared" si="12"/>
        <v>100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7"/>
      <c r="BH35" s="107"/>
    </row>
    <row r="36" spans="1:60" s="124" customFormat="1" ht="18.75" x14ac:dyDescent="0.25">
      <c r="A36" s="118" t="s">
        <v>40</v>
      </c>
      <c r="B36" s="119">
        <v>340</v>
      </c>
      <c r="C36" s="120">
        <f>C37+C43</f>
        <v>129109</v>
      </c>
      <c r="D36" s="120">
        <f t="shared" ref="D36:H36" si="26">D37+D43</f>
        <v>129109</v>
      </c>
      <c r="E36" s="120">
        <f t="shared" si="26"/>
        <v>0</v>
      </c>
      <c r="F36" s="121">
        <f>D36/C36*100</f>
        <v>100</v>
      </c>
      <c r="G36" s="120">
        <f t="shared" si="26"/>
        <v>129109</v>
      </c>
      <c r="H36" s="120">
        <f t="shared" si="26"/>
        <v>129109</v>
      </c>
      <c r="I36" s="122">
        <f t="shared" si="12"/>
        <v>100</v>
      </c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</row>
    <row r="37" spans="1:60" s="103" customFormat="1" ht="18.75" x14ac:dyDescent="0.25">
      <c r="A37" s="101"/>
      <c r="B37" s="67">
        <v>346</v>
      </c>
      <c r="C37" s="96">
        <f>SUM(C38:C42)</f>
        <v>91609</v>
      </c>
      <c r="D37" s="96">
        <f t="shared" ref="D37:H37" si="27">SUM(D38:D42)</f>
        <v>91609</v>
      </c>
      <c r="E37" s="96">
        <f t="shared" si="27"/>
        <v>0</v>
      </c>
      <c r="F37" s="125">
        <f>D37/C37*100</f>
        <v>100</v>
      </c>
      <c r="G37" s="96">
        <f t="shared" si="27"/>
        <v>91609</v>
      </c>
      <c r="H37" s="96">
        <f t="shared" si="27"/>
        <v>91609</v>
      </c>
      <c r="I37" s="97">
        <f t="shared" si="12"/>
        <v>100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s="116" customFormat="1" ht="50.25" customHeight="1" x14ac:dyDescent="0.25">
      <c r="A38" s="117" t="s">
        <v>41</v>
      </c>
      <c r="B38" s="92">
        <v>3460017</v>
      </c>
      <c r="C38" s="75">
        <v>11609</v>
      </c>
      <c r="D38" s="76">
        <f t="shared" ref="D38:D42" si="28">H38</f>
        <v>11609</v>
      </c>
      <c r="E38" s="76">
        <f t="shared" ref="E38:E42" si="29">C38-D38</f>
        <v>0</v>
      </c>
      <c r="F38" s="76">
        <f t="shared" ref="F38:F51" si="30">D38/C38*100</f>
        <v>100</v>
      </c>
      <c r="G38" s="76">
        <v>11609</v>
      </c>
      <c r="H38" s="76">
        <v>11609</v>
      </c>
      <c r="I38" s="77">
        <f t="shared" si="12"/>
        <v>100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5"/>
      <c r="BH38" s="115"/>
    </row>
    <row r="39" spans="1:60" s="116" customFormat="1" ht="52.5" customHeight="1" x14ac:dyDescent="0.25">
      <c r="A39" s="117" t="s">
        <v>42</v>
      </c>
      <c r="B39" s="92">
        <v>3460018</v>
      </c>
      <c r="C39" s="75">
        <v>80000</v>
      </c>
      <c r="D39" s="76">
        <f t="shared" si="28"/>
        <v>80000</v>
      </c>
      <c r="E39" s="76">
        <f t="shared" si="29"/>
        <v>0</v>
      </c>
      <c r="F39" s="76">
        <f t="shared" si="30"/>
        <v>100</v>
      </c>
      <c r="G39" s="76">
        <v>80000</v>
      </c>
      <c r="H39" s="76">
        <v>80000</v>
      </c>
      <c r="I39" s="77">
        <f t="shared" si="12"/>
        <v>100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5"/>
      <c r="BH39" s="115"/>
    </row>
    <row r="40" spans="1:60" s="116" customFormat="1" ht="60.75" customHeight="1" x14ac:dyDescent="0.25">
      <c r="A40" s="117" t="s">
        <v>43</v>
      </c>
      <c r="B40" s="92">
        <v>3460019</v>
      </c>
      <c r="C40" s="75">
        <v>0</v>
      </c>
      <c r="D40" s="76">
        <f t="shared" si="28"/>
        <v>0</v>
      </c>
      <c r="E40" s="76">
        <f t="shared" si="29"/>
        <v>0</v>
      </c>
      <c r="F40" s="76" t="e">
        <f t="shared" si="30"/>
        <v>#DIV/0!</v>
      </c>
      <c r="G40" s="76"/>
      <c r="H40" s="76">
        <v>0</v>
      </c>
      <c r="I40" s="77" t="e">
        <f t="shared" si="12"/>
        <v>#DIV/0!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5"/>
      <c r="BH40" s="115"/>
    </row>
    <row r="41" spans="1:60" s="108" customFormat="1" ht="18.75" x14ac:dyDescent="0.25">
      <c r="A41" s="126" t="s">
        <v>44</v>
      </c>
      <c r="B41" s="92">
        <v>3460020</v>
      </c>
      <c r="C41" s="75">
        <v>0</v>
      </c>
      <c r="D41" s="76">
        <f t="shared" si="28"/>
        <v>0</v>
      </c>
      <c r="E41" s="76">
        <f t="shared" si="29"/>
        <v>0</v>
      </c>
      <c r="F41" s="76" t="e">
        <f t="shared" si="30"/>
        <v>#DIV/0!</v>
      </c>
      <c r="G41" s="76"/>
      <c r="H41" s="76">
        <v>0</v>
      </c>
      <c r="I41" s="77" t="e">
        <f t="shared" si="12"/>
        <v>#DIV/0!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7"/>
      <c r="BH41" s="107"/>
    </row>
    <row r="42" spans="1:60" s="108" customFormat="1" ht="18.75" x14ac:dyDescent="0.25">
      <c r="A42" s="117" t="s">
        <v>45</v>
      </c>
      <c r="B42" s="92">
        <v>3460021</v>
      </c>
      <c r="C42" s="75">
        <v>0</v>
      </c>
      <c r="D42" s="76">
        <f t="shared" si="28"/>
        <v>0</v>
      </c>
      <c r="E42" s="76">
        <f t="shared" si="29"/>
        <v>0</v>
      </c>
      <c r="F42" s="76" t="e">
        <f t="shared" si="30"/>
        <v>#DIV/0!</v>
      </c>
      <c r="G42" s="76"/>
      <c r="H42" s="76">
        <v>0</v>
      </c>
      <c r="I42" s="77" t="e">
        <f t="shared" si="12"/>
        <v>#DIV/0!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7"/>
      <c r="BH42" s="107"/>
    </row>
    <row r="43" spans="1:60" s="103" customFormat="1" ht="18.75" x14ac:dyDescent="0.25">
      <c r="A43" s="95"/>
      <c r="B43" s="67">
        <v>349</v>
      </c>
      <c r="C43" s="96">
        <f>SUM(C44:C45)</f>
        <v>37500</v>
      </c>
      <c r="D43" s="96">
        <f t="shared" ref="D43:H43" si="31">SUM(D44:D45)</f>
        <v>37500</v>
      </c>
      <c r="E43" s="96">
        <f t="shared" si="31"/>
        <v>0</v>
      </c>
      <c r="F43" s="125">
        <f t="shared" si="30"/>
        <v>100</v>
      </c>
      <c r="G43" s="96">
        <f t="shared" si="31"/>
        <v>37500</v>
      </c>
      <c r="H43" s="96">
        <f t="shared" si="31"/>
        <v>37500</v>
      </c>
      <c r="I43" s="97">
        <f t="shared" si="12"/>
        <v>100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s="116" customFormat="1" ht="39" customHeight="1" x14ac:dyDescent="0.25">
      <c r="A44" s="127" t="s">
        <v>46</v>
      </c>
      <c r="B44" s="92">
        <v>3490000</v>
      </c>
      <c r="C44" s="75">
        <v>34524</v>
      </c>
      <c r="D44" s="76">
        <f t="shared" ref="D44:D45" si="32">H44</f>
        <v>34524</v>
      </c>
      <c r="E44" s="76">
        <f t="shared" ref="E44:E45" si="33">C44-D44</f>
        <v>0</v>
      </c>
      <c r="F44" s="76">
        <f t="shared" si="30"/>
        <v>100</v>
      </c>
      <c r="G44" s="76">
        <v>34524</v>
      </c>
      <c r="H44" s="76">
        <v>34524</v>
      </c>
      <c r="I44" s="77">
        <f t="shared" si="12"/>
        <v>100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5"/>
      <c r="BH44" s="115"/>
    </row>
    <row r="45" spans="1:60" s="116" customFormat="1" ht="36" customHeight="1" x14ac:dyDescent="0.25">
      <c r="A45" s="113" t="s">
        <v>47</v>
      </c>
      <c r="B45" s="92">
        <v>3490004</v>
      </c>
      <c r="C45" s="75">
        <v>2976</v>
      </c>
      <c r="D45" s="76">
        <f t="shared" si="32"/>
        <v>2976</v>
      </c>
      <c r="E45" s="76">
        <f t="shared" si="33"/>
        <v>0</v>
      </c>
      <c r="F45" s="76">
        <f t="shared" si="30"/>
        <v>100</v>
      </c>
      <c r="G45" s="76">
        <v>2976</v>
      </c>
      <c r="H45" s="76">
        <v>2976</v>
      </c>
      <c r="I45" s="77">
        <f t="shared" si="12"/>
        <v>100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5"/>
      <c r="BH45" s="115"/>
    </row>
    <row r="46" spans="1:60" s="134" customFormat="1" ht="165" customHeight="1" x14ac:dyDescent="0.25">
      <c r="A46" s="128" t="s">
        <v>48</v>
      </c>
      <c r="B46" s="129" t="s">
        <v>49</v>
      </c>
      <c r="C46" s="130">
        <f>C20+C17</f>
        <v>36878186</v>
      </c>
      <c r="D46" s="130">
        <f t="shared" ref="D46:H46" si="34">D20+D17</f>
        <v>36878181.020000003</v>
      </c>
      <c r="E46" s="130">
        <f t="shared" si="34"/>
        <v>4.9799999995157123</v>
      </c>
      <c r="F46" s="130">
        <f t="shared" si="30"/>
        <v>99.999986496082002</v>
      </c>
      <c r="G46" s="130">
        <f t="shared" si="34"/>
        <v>36878186</v>
      </c>
      <c r="H46" s="130">
        <f t="shared" si="34"/>
        <v>36878181.020000003</v>
      </c>
      <c r="I46" s="131">
        <f t="shared" si="12"/>
        <v>99.999986496082002</v>
      </c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3"/>
      <c r="BH46" s="133"/>
    </row>
    <row r="47" spans="1:60" s="124" customFormat="1" ht="111" customHeight="1" x14ac:dyDescent="0.25">
      <c r="A47" s="135" t="s">
        <v>50</v>
      </c>
      <c r="B47" s="82" t="s">
        <v>51</v>
      </c>
      <c r="C47" s="136"/>
      <c r="D47" s="137">
        <f>H47</f>
        <v>0</v>
      </c>
      <c r="E47" s="137">
        <f>C47-D47</f>
        <v>0</v>
      </c>
      <c r="F47" s="137" t="e">
        <f t="shared" si="30"/>
        <v>#DIV/0!</v>
      </c>
      <c r="G47" s="137"/>
      <c r="H47" s="137"/>
      <c r="I47" s="138" t="e">
        <f t="shared" si="12"/>
        <v>#DIV/0!</v>
      </c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23"/>
      <c r="BH47" s="123"/>
    </row>
    <row r="48" spans="1:60" s="124" customFormat="1" ht="61.5" customHeight="1" x14ac:dyDescent="0.25">
      <c r="A48" s="135" t="s">
        <v>52</v>
      </c>
      <c r="B48" s="82" t="s">
        <v>53</v>
      </c>
      <c r="C48" s="136">
        <f>C49+C50</f>
        <v>0</v>
      </c>
      <c r="D48" s="137">
        <f t="shared" ref="D48:H48" si="35">D49+D50</f>
        <v>0</v>
      </c>
      <c r="E48" s="137">
        <f t="shared" si="35"/>
        <v>0</v>
      </c>
      <c r="F48" s="137" t="e">
        <f t="shared" si="30"/>
        <v>#DIV/0!</v>
      </c>
      <c r="G48" s="137">
        <f t="shared" si="35"/>
        <v>0</v>
      </c>
      <c r="H48" s="137">
        <f t="shared" si="35"/>
        <v>0</v>
      </c>
      <c r="I48" s="138" t="e">
        <f t="shared" si="12"/>
        <v>#DIV/0!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23"/>
      <c r="BH48" s="123"/>
    </row>
    <row r="49" spans="1:967" s="116" customFormat="1" ht="36" customHeight="1" x14ac:dyDescent="0.25">
      <c r="A49" s="139" t="s">
        <v>54</v>
      </c>
      <c r="B49" s="92">
        <v>2260061</v>
      </c>
      <c r="C49" s="75"/>
      <c r="D49" s="76">
        <f t="shared" ref="D49:D50" si="36">H49</f>
        <v>0</v>
      </c>
      <c r="E49" s="76">
        <f t="shared" ref="E49:E50" si="37">C49-D49</f>
        <v>0</v>
      </c>
      <c r="F49" s="76" t="e">
        <f t="shared" si="30"/>
        <v>#DIV/0!</v>
      </c>
      <c r="G49" s="76"/>
      <c r="H49" s="76"/>
      <c r="I49" s="77" t="e">
        <f t="shared" si="12"/>
        <v>#DIV/0!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5"/>
      <c r="BH49" s="115"/>
    </row>
    <row r="50" spans="1:967" s="116" customFormat="1" ht="36" customHeight="1" x14ac:dyDescent="0.25">
      <c r="A50" s="139" t="s">
        <v>55</v>
      </c>
      <c r="B50" s="92">
        <v>3420000</v>
      </c>
      <c r="C50" s="75"/>
      <c r="D50" s="76">
        <f t="shared" si="36"/>
        <v>0</v>
      </c>
      <c r="E50" s="76">
        <f t="shared" si="37"/>
        <v>0</v>
      </c>
      <c r="F50" s="76" t="e">
        <f t="shared" si="30"/>
        <v>#DIV/0!</v>
      </c>
      <c r="G50" s="76"/>
      <c r="H50" s="76"/>
      <c r="I50" s="77" t="e">
        <f t="shared" si="12"/>
        <v>#DIV/0!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5"/>
      <c r="BH50" s="115"/>
    </row>
    <row r="51" spans="1:967" s="146" customFormat="1" ht="36" customHeight="1" x14ac:dyDescent="0.25">
      <c r="A51" s="140" t="s">
        <v>56</v>
      </c>
      <c r="B51" s="141">
        <v>612</v>
      </c>
      <c r="C51" s="142">
        <f>C47+C48</f>
        <v>0</v>
      </c>
      <c r="D51" s="142">
        <f>D47+D48</f>
        <v>0</v>
      </c>
      <c r="E51" s="142">
        <f t="shared" ref="E51:H51" si="38">E47+E48</f>
        <v>0</v>
      </c>
      <c r="F51" s="143" t="e">
        <f t="shared" si="30"/>
        <v>#DIV/0!</v>
      </c>
      <c r="G51" s="142">
        <f t="shared" si="38"/>
        <v>0</v>
      </c>
      <c r="H51" s="142">
        <f t="shared" si="38"/>
        <v>0</v>
      </c>
      <c r="I51" s="144" t="e">
        <f t="shared" si="12"/>
        <v>#DIV/0!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45"/>
      <c r="BH51" s="145"/>
    </row>
    <row r="52" spans="1:967" s="146" customFormat="1" ht="36" customHeight="1" x14ac:dyDescent="0.25">
      <c r="A52" s="147" t="s">
        <v>57</v>
      </c>
      <c r="B52" s="148" t="s">
        <v>58</v>
      </c>
      <c r="C52" s="149">
        <f>C51+C46</f>
        <v>36878186</v>
      </c>
      <c r="D52" s="149">
        <f>D51+D46</f>
        <v>36878181.020000003</v>
      </c>
      <c r="E52" s="149">
        <f t="shared" ref="E52:H52" si="39">E51+E46</f>
        <v>4.9799999995157123</v>
      </c>
      <c r="F52" s="150">
        <f>D52/C52*100</f>
        <v>99.999986496082002</v>
      </c>
      <c r="G52" s="149">
        <f t="shared" si="39"/>
        <v>36878186</v>
      </c>
      <c r="H52" s="149">
        <f t="shared" si="39"/>
        <v>36878181.020000003</v>
      </c>
      <c r="I52" s="151">
        <f t="shared" si="12"/>
        <v>99.999986496082002</v>
      </c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45"/>
      <c r="BH52" s="145"/>
    </row>
    <row r="53" spans="1:967" s="51" customFormat="1" ht="30" customHeight="1" x14ac:dyDescent="0.25">
      <c r="A53" s="547" t="s">
        <v>59</v>
      </c>
      <c r="B53" s="548" t="s">
        <v>18</v>
      </c>
      <c r="C53" s="548"/>
      <c r="D53" s="548"/>
      <c r="E53" s="548"/>
      <c r="F53" s="548"/>
      <c r="G53" s="548" t="s">
        <v>19</v>
      </c>
      <c r="H53" s="548"/>
      <c r="I53" s="548"/>
      <c r="J53" s="62"/>
      <c r="K53" s="62"/>
      <c r="L53" s="62"/>
      <c r="M53" s="62"/>
      <c r="N53" s="62"/>
      <c r="O53" s="62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0"/>
      <c r="BH53" s="50"/>
      <c r="AKE53" s="52"/>
    </row>
    <row r="54" spans="1:967" s="51" customFormat="1" ht="64.5" customHeight="1" x14ac:dyDescent="0.25">
      <c r="A54" s="547"/>
      <c r="B54" s="63" t="s">
        <v>2</v>
      </c>
      <c r="C54" s="64" t="s">
        <v>20</v>
      </c>
      <c r="D54" s="64" t="s">
        <v>4</v>
      </c>
      <c r="E54" s="64" t="s">
        <v>5</v>
      </c>
      <c r="F54" s="64" t="s">
        <v>6</v>
      </c>
      <c r="G54" s="64" t="s">
        <v>7</v>
      </c>
      <c r="H54" s="64" t="s">
        <v>4</v>
      </c>
      <c r="I54" s="63" t="s">
        <v>8</v>
      </c>
      <c r="J54" s="65"/>
      <c r="K54" s="65"/>
      <c r="L54" s="65"/>
      <c r="M54" s="65"/>
      <c r="N54" s="65"/>
      <c r="O54" s="65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50"/>
      <c r="BH54" s="50"/>
      <c r="AKE54" s="52"/>
    </row>
    <row r="55" spans="1:967" s="124" customFormat="1" ht="74.25" customHeight="1" x14ac:dyDescent="0.25">
      <c r="A55" s="152" t="s">
        <v>60</v>
      </c>
      <c r="B55" s="82" t="s">
        <v>61</v>
      </c>
      <c r="C55" s="153">
        <f>C56+C57</f>
        <v>3361946.59</v>
      </c>
      <c r="D55" s="153">
        <f t="shared" ref="D55:H55" si="40">D56+D57</f>
        <v>3313407.05</v>
      </c>
      <c r="E55" s="153">
        <f t="shared" si="40"/>
        <v>48539.540000000037</v>
      </c>
      <c r="F55" s="136">
        <f>D55/C55*100</f>
        <v>98.556207283471437</v>
      </c>
      <c r="G55" s="153">
        <f t="shared" si="40"/>
        <v>3361946.59</v>
      </c>
      <c r="H55" s="153">
        <f t="shared" si="40"/>
        <v>3313407.05</v>
      </c>
      <c r="I55" s="154">
        <f t="shared" ref="I55:I64" si="41">H55/G55*100</f>
        <v>98.556207283471437</v>
      </c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23"/>
      <c r="BH55" s="123"/>
    </row>
    <row r="56" spans="1:967" s="116" customFormat="1" ht="43.5" customHeight="1" x14ac:dyDescent="0.25">
      <c r="A56" s="139" t="s">
        <v>54</v>
      </c>
      <c r="B56" s="92">
        <v>2260061</v>
      </c>
      <c r="C56" s="155">
        <v>3361946.59</v>
      </c>
      <c r="D56" s="156">
        <f t="shared" ref="D56:D57" si="42">H56</f>
        <v>3313407.05</v>
      </c>
      <c r="E56" s="156">
        <f t="shared" ref="E56:E57" si="43">C56-D56</f>
        <v>48539.540000000037</v>
      </c>
      <c r="F56" s="75">
        <f t="shared" ref="F56:F63" si="44">D56/C56*100</f>
        <v>98.556207283471437</v>
      </c>
      <c r="G56" s="156">
        <v>3361946.59</v>
      </c>
      <c r="H56" s="156">
        <v>3313407.05</v>
      </c>
      <c r="I56" s="157">
        <f t="shared" si="41"/>
        <v>98.556207283471437</v>
      </c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5"/>
      <c r="BH56" s="115"/>
    </row>
    <row r="57" spans="1:967" s="116" customFormat="1" ht="43.5" customHeight="1" x14ac:dyDescent="0.25">
      <c r="A57" s="139" t="s">
        <v>55</v>
      </c>
      <c r="B57" s="92">
        <v>3420000</v>
      </c>
      <c r="C57" s="155"/>
      <c r="D57" s="156">
        <f t="shared" si="42"/>
        <v>0</v>
      </c>
      <c r="E57" s="156">
        <f t="shared" si="43"/>
        <v>0</v>
      </c>
      <c r="F57" s="75" t="e">
        <f t="shared" si="44"/>
        <v>#DIV/0!</v>
      </c>
      <c r="G57" s="156"/>
      <c r="H57" s="156"/>
      <c r="I57" s="157" t="e">
        <f t="shared" si="41"/>
        <v>#DIV/0!</v>
      </c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5"/>
      <c r="BH57" s="115"/>
    </row>
    <row r="58" spans="1:967" s="124" customFormat="1" ht="93.75" customHeight="1" x14ac:dyDescent="0.25">
      <c r="A58" s="152" t="s">
        <v>62</v>
      </c>
      <c r="B58" s="82" t="s">
        <v>63</v>
      </c>
      <c r="C58" s="153">
        <f>C59+C60</f>
        <v>2548042</v>
      </c>
      <c r="D58" s="153">
        <f t="shared" ref="D58:H58" si="45">D59+D60</f>
        <v>2449283.7000000002</v>
      </c>
      <c r="E58" s="153">
        <f t="shared" si="45"/>
        <v>98758.29999999993</v>
      </c>
      <c r="F58" s="136">
        <f t="shared" si="44"/>
        <v>96.124149444946354</v>
      </c>
      <c r="G58" s="153">
        <f t="shared" si="45"/>
        <v>2548042</v>
      </c>
      <c r="H58" s="153">
        <f t="shared" si="45"/>
        <v>2449283.7000000002</v>
      </c>
      <c r="I58" s="154">
        <f t="shared" si="41"/>
        <v>96.124149444946354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23"/>
      <c r="BH58" s="123"/>
    </row>
    <row r="59" spans="1:967" s="116" customFormat="1" ht="43.5" customHeight="1" x14ac:dyDescent="0.25">
      <c r="A59" s="139" t="s">
        <v>64</v>
      </c>
      <c r="B59" s="92" t="s">
        <v>65</v>
      </c>
      <c r="C59" s="155">
        <v>1957022</v>
      </c>
      <c r="D59" s="156">
        <f t="shared" ref="D59:D60" si="46">H59</f>
        <v>1881170.35</v>
      </c>
      <c r="E59" s="156">
        <f t="shared" ref="E59:E60" si="47">C59-D59</f>
        <v>75851.649999999907</v>
      </c>
      <c r="F59" s="75">
        <f t="shared" si="44"/>
        <v>96.124128906062381</v>
      </c>
      <c r="G59" s="155">
        <v>1957022</v>
      </c>
      <c r="H59" s="156">
        <v>1881170.35</v>
      </c>
      <c r="I59" s="157">
        <f t="shared" si="41"/>
        <v>96.124128906062381</v>
      </c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5"/>
      <c r="BH59" s="115"/>
    </row>
    <row r="60" spans="1:967" s="116" customFormat="1" ht="53.25" customHeight="1" x14ac:dyDescent="0.25">
      <c r="A60" s="139" t="s">
        <v>66</v>
      </c>
      <c r="B60" s="92" t="s">
        <v>67</v>
      </c>
      <c r="C60" s="155">
        <v>591020</v>
      </c>
      <c r="D60" s="156">
        <f t="shared" si="46"/>
        <v>568113.35</v>
      </c>
      <c r="E60" s="156">
        <f t="shared" si="47"/>
        <v>22906.650000000023</v>
      </c>
      <c r="F60" s="75">
        <f t="shared" si="44"/>
        <v>96.124217454570058</v>
      </c>
      <c r="G60" s="155">
        <v>591020</v>
      </c>
      <c r="H60" s="156">
        <v>568113.35</v>
      </c>
      <c r="I60" s="157">
        <f t="shared" si="41"/>
        <v>96.124217454570058</v>
      </c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5"/>
      <c r="BH60" s="115"/>
    </row>
    <row r="61" spans="1:967" s="124" customFormat="1" ht="93.75" customHeight="1" x14ac:dyDescent="0.25">
      <c r="A61" s="152" t="s">
        <v>68</v>
      </c>
      <c r="B61" s="82" t="s">
        <v>69</v>
      </c>
      <c r="C61" s="153">
        <f t="shared" ref="C61:H61" si="48">C62+C63</f>
        <v>258773.98</v>
      </c>
      <c r="D61" s="153">
        <f t="shared" si="48"/>
        <v>258773.98</v>
      </c>
      <c r="E61" s="153">
        <f t="shared" si="48"/>
        <v>0</v>
      </c>
      <c r="F61" s="136">
        <f t="shared" si="44"/>
        <v>100</v>
      </c>
      <c r="G61" s="153">
        <f t="shared" si="48"/>
        <v>258773.98</v>
      </c>
      <c r="H61" s="153">
        <f t="shared" si="48"/>
        <v>258773.98</v>
      </c>
      <c r="I61" s="154">
        <f t="shared" si="41"/>
        <v>100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23"/>
      <c r="BH61" s="123"/>
    </row>
    <row r="62" spans="1:967" s="116" customFormat="1" ht="43.5" customHeight="1" x14ac:dyDescent="0.25">
      <c r="A62" s="139" t="s">
        <v>70</v>
      </c>
      <c r="B62" s="92" t="s">
        <v>65</v>
      </c>
      <c r="C62" s="155">
        <v>198751.13</v>
      </c>
      <c r="D62" s="156">
        <f t="shared" ref="D62:D63" si="49">H62</f>
        <v>198751.13</v>
      </c>
      <c r="E62" s="156">
        <f t="shared" ref="E62:E63" si="50">C62-D62</f>
        <v>0</v>
      </c>
      <c r="F62" s="75">
        <f t="shared" si="44"/>
        <v>100</v>
      </c>
      <c r="G62" s="155">
        <v>198751.13</v>
      </c>
      <c r="H62" s="156">
        <v>198751.13</v>
      </c>
      <c r="I62" s="157">
        <f t="shared" si="41"/>
        <v>100</v>
      </c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5"/>
      <c r="BH62" s="115"/>
    </row>
    <row r="63" spans="1:967" s="116" customFormat="1" ht="53.25" customHeight="1" x14ac:dyDescent="0.25">
      <c r="A63" s="139" t="s">
        <v>66</v>
      </c>
      <c r="B63" s="92" t="s">
        <v>67</v>
      </c>
      <c r="C63" s="155">
        <v>60022.85</v>
      </c>
      <c r="D63" s="156">
        <f t="shared" si="49"/>
        <v>60022.85</v>
      </c>
      <c r="E63" s="156">
        <f t="shared" si="50"/>
        <v>0</v>
      </c>
      <c r="F63" s="75">
        <f t="shared" si="44"/>
        <v>100</v>
      </c>
      <c r="G63" s="155">
        <v>60022.85</v>
      </c>
      <c r="H63" s="156">
        <v>60022.85</v>
      </c>
      <c r="I63" s="157">
        <f t="shared" si="41"/>
        <v>100</v>
      </c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5"/>
      <c r="BH63" s="115"/>
    </row>
    <row r="64" spans="1:967" s="146" customFormat="1" ht="36" customHeight="1" x14ac:dyDescent="0.25">
      <c r="A64" s="147" t="s">
        <v>71</v>
      </c>
      <c r="B64" s="148">
        <v>612</v>
      </c>
      <c r="C64" s="149">
        <f>C55+C58+C61</f>
        <v>6168762.5700000003</v>
      </c>
      <c r="D64" s="149">
        <f t="shared" ref="D64:H64" si="51">D55+D58+D61</f>
        <v>6021464.7300000004</v>
      </c>
      <c r="E64" s="149">
        <f t="shared" si="51"/>
        <v>147297.83999999997</v>
      </c>
      <c r="F64" s="150">
        <f>D64/C64*100</f>
        <v>97.612197935509144</v>
      </c>
      <c r="G64" s="149">
        <f t="shared" si="51"/>
        <v>6168762.5700000003</v>
      </c>
      <c r="H64" s="149">
        <f t="shared" si="51"/>
        <v>6021464.7300000004</v>
      </c>
      <c r="I64" s="151">
        <f t="shared" si="41"/>
        <v>97.612197935509144</v>
      </c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45"/>
      <c r="BH64" s="145"/>
    </row>
    <row r="65" spans="1:967" s="51" customFormat="1" ht="30" customHeight="1" x14ac:dyDescent="0.25">
      <c r="A65" s="547" t="s">
        <v>72</v>
      </c>
      <c r="B65" s="548" t="s">
        <v>18</v>
      </c>
      <c r="C65" s="548"/>
      <c r="D65" s="548"/>
      <c r="E65" s="548"/>
      <c r="F65" s="548"/>
      <c r="G65" s="548" t="s">
        <v>19</v>
      </c>
      <c r="H65" s="548"/>
      <c r="I65" s="548"/>
      <c r="J65" s="62"/>
      <c r="K65" s="62"/>
      <c r="L65" s="62"/>
      <c r="M65" s="62"/>
      <c r="N65" s="62"/>
      <c r="O65" s="62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50"/>
      <c r="BH65" s="50"/>
      <c r="AKE65" s="52"/>
    </row>
    <row r="66" spans="1:967" s="51" customFormat="1" ht="64.5" customHeight="1" x14ac:dyDescent="0.25">
      <c r="A66" s="547"/>
      <c r="B66" s="63" t="s">
        <v>2</v>
      </c>
      <c r="C66" s="64" t="s">
        <v>20</v>
      </c>
      <c r="D66" s="64" t="s">
        <v>4</v>
      </c>
      <c r="E66" s="64" t="s">
        <v>5</v>
      </c>
      <c r="F66" s="64" t="s">
        <v>6</v>
      </c>
      <c r="G66" s="64" t="s">
        <v>7</v>
      </c>
      <c r="H66" s="64" t="s">
        <v>4</v>
      </c>
      <c r="I66" s="63" t="s">
        <v>8</v>
      </c>
      <c r="J66" s="65"/>
      <c r="K66" s="65"/>
      <c r="L66" s="65"/>
      <c r="M66" s="65"/>
      <c r="N66" s="65"/>
      <c r="O66" s="65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50"/>
      <c r="BH66" s="50"/>
      <c r="AKE66" s="52"/>
    </row>
    <row r="67" spans="1:967" s="165" customFormat="1" ht="24" customHeight="1" x14ac:dyDescent="0.25">
      <c r="A67" s="158" t="s">
        <v>73</v>
      </c>
      <c r="B67" s="159" t="s">
        <v>74</v>
      </c>
      <c r="C67" s="160">
        <f>C70+C75+C77+C78+C85+C97+C107+C108+C69</f>
        <v>4715740</v>
      </c>
      <c r="D67" s="160">
        <f>D70+D75+D77+D78+D85+D97+D107+D108+D69</f>
        <v>4711985.67</v>
      </c>
      <c r="E67" s="160">
        <f>E70+E75+E77+E78+E85+E97+E107+E108+E69</f>
        <v>3754.3300000001136</v>
      </c>
      <c r="F67" s="161">
        <f>D67/C67*100</f>
        <v>99.920387256294873</v>
      </c>
      <c r="G67" s="160">
        <f>G70+G75+G77+G78+G85+G97+G107+G108+G69</f>
        <v>4715740</v>
      </c>
      <c r="H67" s="160">
        <f>H70+H75+H77+H78+H85+H97+H107+H108+H69</f>
        <v>4711985.67</v>
      </c>
      <c r="I67" s="160">
        <f t="shared" ref="I67:I134" si="52">H67/G67*100</f>
        <v>99.920387256294873</v>
      </c>
      <c r="J67" s="162"/>
      <c r="K67" s="162"/>
      <c r="L67" s="162"/>
      <c r="M67" s="162"/>
      <c r="N67" s="162"/>
      <c r="O67" s="162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64"/>
      <c r="BH67" s="164"/>
    </row>
    <row r="68" spans="1:967" s="165" customFormat="1" ht="31.5" customHeight="1" x14ac:dyDescent="0.25">
      <c r="A68" s="166" t="s">
        <v>25</v>
      </c>
      <c r="B68" s="167"/>
      <c r="C68" s="168">
        <f>C69</f>
        <v>0</v>
      </c>
      <c r="D68" s="168">
        <f t="shared" ref="D68:H68" si="53">D69</f>
        <v>0</v>
      </c>
      <c r="E68" s="168">
        <f t="shared" si="53"/>
        <v>0</v>
      </c>
      <c r="F68" s="96" t="e">
        <f t="shared" ref="F68" si="54">D68/C68*100</f>
        <v>#DIV/0!</v>
      </c>
      <c r="G68" s="168">
        <f t="shared" si="53"/>
        <v>0</v>
      </c>
      <c r="H68" s="168">
        <f t="shared" si="53"/>
        <v>0</v>
      </c>
      <c r="I68" s="168" t="e">
        <f t="shared" si="52"/>
        <v>#DIV/0!</v>
      </c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64"/>
      <c r="BH68" s="164"/>
    </row>
    <row r="69" spans="1:967" s="177" customFormat="1" ht="52.5" customHeight="1" x14ac:dyDescent="0.3">
      <c r="A69" s="170" t="s">
        <v>75</v>
      </c>
      <c r="B69" s="171" t="s">
        <v>76</v>
      </c>
      <c r="C69" s="172"/>
      <c r="D69" s="173">
        <f>H69</f>
        <v>0</v>
      </c>
      <c r="E69" s="173">
        <f>C69-D69</f>
        <v>0</v>
      </c>
      <c r="F69" s="75" t="e">
        <f>D69/C69*100</f>
        <v>#DIV/0!</v>
      </c>
      <c r="G69" s="173"/>
      <c r="H69" s="173"/>
      <c r="I69" s="174" t="e">
        <f t="shared" si="52"/>
        <v>#DIV/0!</v>
      </c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AKE69" s="178"/>
    </row>
    <row r="70" spans="1:967" s="181" customFormat="1" ht="24" customHeight="1" x14ac:dyDescent="0.25">
      <c r="A70" s="166" t="s">
        <v>27</v>
      </c>
      <c r="B70" s="179" t="s">
        <v>77</v>
      </c>
      <c r="C70" s="168">
        <f>SUM(C71:C73)</f>
        <v>38271.71</v>
      </c>
      <c r="D70" s="168">
        <f t="shared" ref="D70:H70" si="55">SUM(D71:D73)</f>
        <v>38271.71</v>
      </c>
      <c r="E70" s="168">
        <f t="shared" si="55"/>
        <v>0</v>
      </c>
      <c r="F70" s="96">
        <f t="shared" ref="F70:F139" si="56">D70/C70*100</f>
        <v>100</v>
      </c>
      <c r="G70" s="168">
        <f t="shared" si="55"/>
        <v>38271.71</v>
      </c>
      <c r="H70" s="168">
        <f t="shared" si="55"/>
        <v>38271.71</v>
      </c>
      <c r="I70" s="168">
        <f t="shared" si="52"/>
        <v>100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</row>
    <row r="71" spans="1:967" s="184" customFormat="1" ht="37.5" customHeight="1" x14ac:dyDescent="0.3">
      <c r="A71" s="170" t="s">
        <v>78</v>
      </c>
      <c r="B71" s="171" t="s">
        <v>79</v>
      </c>
      <c r="C71" s="182"/>
      <c r="D71" s="173">
        <f t="shared" ref="D71:D73" si="57">H71</f>
        <v>0</v>
      </c>
      <c r="E71" s="173">
        <f t="shared" ref="E71:E73" si="58">C71-D71</f>
        <v>0</v>
      </c>
      <c r="F71" s="75" t="e">
        <f t="shared" si="56"/>
        <v>#DIV/0!</v>
      </c>
      <c r="G71" s="173">
        <v>0</v>
      </c>
      <c r="H71" s="173">
        <v>0</v>
      </c>
      <c r="I71" s="174" t="e">
        <f t="shared" si="52"/>
        <v>#DIV/0!</v>
      </c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</row>
    <row r="72" spans="1:967" s="191" customFormat="1" ht="32.25" x14ac:dyDescent="0.3">
      <c r="A72" s="170" t="s">
        <v>80</v>
      </c>
      <c r="B72" s="185">
        <v>2210004</v>
      </c>
      <c r="C72" s="186">
        <v>5200</v>
      </c>
      <c r="D72" s="187">
        <f t="shared" si="57"/>
        <v>5200</v>
      </c>
      <c r="E72" s="187">
        <f t="shared" si="58"/>
        <v>0</v>
      </c>
      <c r="F72" s="75">
        <f t="shared" si="56"/>
        <v>100</v>
      </c>
      <c r="G72" s="187">
        <v>5200</v>
      </c>
      <c r="H72" s="187">
        <v>5200</v>
      </c>
      <c r="I72" s="187">
        <f t="shared" si="52"/>
        <v>100</v>
      </c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9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</row>
    <row r="73" spans="1:967" s="191" customFormat="1" ht="22.5" customHeight="1" x14ac:dyDescent="0.3">
      <c r="A73" s="170" t="s">
        <v>81</v>
      </c>
      <c r="B73" s="185">
        <v>2210005</v>
      </c>
      <c r="C73" s="186">
        <v>33071.71</v>
      </c>
      <c r="D73" s="187">
        <f t="shared" si="57"/>
        <v>33071.71</v>
      </c>
      <c r="E73" s="187">
        <f t="shared" si="58"/>
        <v>0</v>
      </c>
      <c r="F73" s="75">
        <f t="shared" si="56"/>
        <v>100</v>
      </c>
      <c r="G73" s="187">
        <v>33071.71</v>
      </c>
      <c r="H73" s="187">
        <v>33071.71</v>
      </c>
      <c r="I73" s="187">
        <f t="shared" si="52"/>
        <v>100</v>
      </c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9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</row>
    <row r="74" spans="1:967" s="191" customFormat="1" ht="22.5" customHeight="1" x14ac:dyDescent="0.3">
      <c r="A74" s="192" t="s">
        <v>82</v>
      </c>
      <c r="B74" s="193">
        <v>222</v>
      </c>
      <c r="C74" s="194">
        <f>C75</f>
        <v>0</v>
      </c>
      <c r="D74" s="194">
        <f t="shared" ref="D74:H74" si="59">D75</f>
        <v>0</v>
      </c>
      <c r="E74" s="194">
        <f t="shared" si="59"/>
        <v>0</v>
      </c>
      <c r="F74" s="96" t="e">
        <f t="shared" si="56"/>
        <v>#DIV/0!</v>
      </c>
      <c r="G74" s="194">
        <f t="shared" si="59"/>
        <v>0</v>
      </c>
      <c r="H74" s="194">
        <f t="shared" si="59"/>
        <v>0</v>
      </c>
      <c r="I74" s="194" t="e">
        <f t="shared" si="52"/>
        <v>#DIV/0!</v>
      </c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89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</row>
    <row r="75" spans="1:967" s="198" customFormat="1" ht="18.75" customHeight="1" x14ac:dyDescent="0.3">
      <c r="A75" s="170" t="s">
        <v>83</v>
      </c>
      <c r="B75" s="185">
        <v>2220000</v>
      </c>
      <c r="C75" s="196"/>
      <c r="D75" s="187">
        <f>H75</f>
        <v>0</v>
      </c>
      <c r="E75" s="187">
        <f>C75-D75</f>
        <v>0</v>
      </c>
      <c r="F75" s="75" t="e">
        <f t="shared" si="56"/>
        <v>#DIV/0!</v>
      </c>
      <c r="G75" s="187"/>
      <c r="H75" s="187"/>
      <c r="I75" s="187" t="e">
        <f t="shared" si="52"/>
        <v>#DIV/0!</v>
      </c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9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7"/>
      <c r="BH75" s="197"/>
    </row>
    <row r="76" spans="1:967" s="198" customFormat="1" ht="18.75" customHeight="1" x14ac:dyDescent="0.3">
      <c r="A76" s="192" t="s">
        <v>84</v>
      </c>
      <c r="B76" s="193">
        <v>226</v>
      </c>
      <c r="C76" s="199">
        <f>C77</f>
        <v>8155.29</v>
      </c>
      <c r="D76" s="199">
        <f t="shared" ref="D76:H76" si="60">D77</f>
        <v>8155.25</v>
      </c>
      <c r="E76" s="199">
        <f t="shared" si="60"/>
        <v>3.999999999996362E-2</v>
      </c>
      <c r="F76" s="96">
        <f t="shared" si="56"/>
        <v>99.999509520814101</v>
      </c>
      <c r="G76" s="199">
        <f t="shared" si="60"/>
        <v>8155.29</v>
      </c>
      <c r="H76" s="199">
        <f t="shared" si="60"/>
        <v>8155.25</v>
      </c>
      <c r="I76" s="199">
        <f t="shared" si="52"/>
        <v>99.999509520814101</v>
      </c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189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7"/>
      <c r="BH76" s="197"/>
    </row>
    <row r="77" spans="1:967" s="206" customFormat="1" ht="23.25" customHeight="1" x14ac:dyDescent="0.3">
      <c r="A77" s="170" t="s">
        <v>85</v>
      </c>
      <c r="B77" s="201">
        <v>2260123</v>
      </c>
      <c r="C77" s="196">
        <v>8155.29</v>
      </c>
      <c r="D77" s="202">
        <f>H77</f>
        <v>8155.25</v>
      </c>
      <c r="E77" s="202">
        <f>C77-D77</f>
        <v>3.999999999996362E-2</v>
      </c>
      <c r="F77" s="75">
        <f t="shared" si="56"/>
        <v>99.999509520814101</v>
      </c>
      <c r="G77" s="202">
        <v>8155.29</v>
      </c>
      <c r="H77" s="202">
        <v>8155.25</v>
      </c>
      <c r="I77" s="203">
        <f t="shared" si="52"/>
        <v>99.999509520814101</v>
      </c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205"/>
      <c r="BH77" s="205"/>
      <c r="AKE77" s="207"/>
    </row>
    <row r="78" spans="1:967" s="181" customFormat="1" ht="18.75" customHeight="1" x14ac:dyDescent="0.3">
      <c r="A78" s="208" t="s">
        <v>86</v>
      </c>
      <c r="B78" s="209">
        <v>223</v>
      </c>
      <c r="C78" s="210">
        <f t="shared" ref="C78:H78" si="61">SUM(C81:C84)</f>
        <v>1617802</v>
      </c>
      <c r="D78" s="210">
        <f t="shared" si="61"/>
        <v>1617755.93</v>
      </c>
      <c r="E78" s="210">
        <f t="shared" si="61"/>
        <v>46.070000000079744</v>
      </c>
      <c r="F78" s="96">
        <f t="shared" si="56"/>
        <v>99.997152309120636</v>
      </c>
      <c r="G78" s="210">
        <f t="shared" si="61"/>
        <v>1617802</v>
      </c>
      <c r="H78" s="210">
        <f t="shared" si="61"/>
        <v>1617755.93</v>
      </c>
      <c r="I78" s="210">
        <f t="shared" si="52"/>
        <v>99.997152309120636</v>
      </c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80"/>
      <c r="BH78" s="180"/>
    </row>
    <row r="79" spans="1:967" s="218" customFormat="1" ht="18.75" customHeight="1" x14ac:dyDescent="0.35">
      <c r="A79" s="212" t="s">
        <v>87</v>
      </c>
      <c r="B79" s="213" t="s">
        <v>88</v>
      </c>
      <c r="C79" s="214">
        <f>C82+C84</f>
        <v>227108</v>
      </c>
      <c r="D79" s="214">
        <f>D82+D84</f>
        <v>227063.51</v>
      </c>
      <c r="E79" s="214">
        <f t="shared" ref="E79:E84" si="62">C79-D79</f>
        <v>44.489999999990687</v>
      </c>
      <c r="F79" s="215">
        <f t="shared" si="56"/>
        <v>99.980410201313916</v>
      </c>
      <c r="G79" s="214">
        <f>G82+G84</f>
        <v>227108</v>
      </c>
      <c r="H79" s="214">
        <f>H82+H84</f>
        <v>227063.51</v>
      </c>
      <c r="I79" s="214">
        <f t="shared" si="52"/>
        <v>99.980410201313916</v>
      </c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967" s="218" customFormat="1" ht="18.75" customHeight="1" x14ac:dyDescent="0.35">
      <c r="A80" s="212" t="s">
        <v>89</v>
      </c>
      <c r="B80" s="213" t="s">
        <v>90</v>
      </c>
      <c r="C80" s="214">
        <f>C81+C83</f>
        <v>1390694</v>
      </c>
      <c r="D80" s="214">
        <f>D81+D83</f>
        <v>1390692.42</v>
      </c>
      <c r="E80" s="214">
        <f t="shared" si="62"/>
        <v>1.5800000000745058</v>
      </c>
      <c r="F80" s="215">
        <f t="shared" si="56"/>
        <v>99.999886387659686</v>
      </c>
      <c r="G80" s="214">
        <f>G81+G83</f>
        <v>1390694</v>
      </c>
      <c r="H80" s="214">
        <f>H81+H83</f>
        <v>1390692.42</v>
      </c>
      <c r="I80" s="214">
        <f t="shared" si="52"/>
        <v>99.999886387659686</v>
      </c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967" s="225" customFormat="1" ht="18.75" x14ac:dyDescent="0.3">
      <c r="A81" s="219" t="s">
        <v>91</v>
      </c>
      <c r="B81" s="220">
        <v>2413010</v>
      </c>
      <c r="C81" s="221">
        <v>1057035</v>
      </c>
      <c r="D81" s="187">
        <f t="shared" ref="D81:D84" si="63">H81</f>
        <v>1057033.42</v>
      </c>
      <c r="E81" s="187">
        <f t="shared" si="62"/>
        <v>1.5800000000745058</v>
      </c>
      <c r="F81" s="75">
        <f t="shared" si="56"/>
        <v>99.999850525290071</v>
      </c>
      <c r="G81" s="187">
        <v>1057035</v>
      </c>
      <c r="H81" s="187">
        <v>1057033.42</v>
      </c>
      <c r="I81" s="187">
        <f t="shared" si="52"/>
        <v>99.999850525290071</v>
      </c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222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4"/>
      <c r="BH81" s="224"/>
    </row>
    <row r="82" spans="1:967" s="225" customFormat="1" ht="18.75" x14ac:dyDescent="0.3">
      <c r="A82" s="219" t="s">
        <v>92</v>
      </c>
      <c r="B82" s="220">
        <v>2413020</v>
      </c>
      <c r="C82" s="221">
        <v>164010</v>
      </c>
      <c r="D82" s="187">
        <f t="shared" si="63"/>
        <v>163965.56</v>
      </c>
      <c r="E82" s="187">
        <f t="shared" si="62"/>
        <v>44.440000000002328</v>
      </c>
      <c r="F82" s="75">
        <f t="shared" si="56"/>
        <v>99.972904091213948</v>
      </c>
      <c r="G82" s="187">
        <v>164010</v>
      </c>
      <c r="H82" s="187">
        <v>163965.56</v>
      </c>
      <c r="I82" s="187">
        <f t="shared" si="52"/>
        <v>99.972904091213948</v>
      </c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222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4"/>
      <c r="BH82" s="224"/>
    </row>
    <row r="83" spans="1:967" s="225" customFormat="1" ht="18.75" x14ac:dyDescent="0.3">
      <c r="A83" s="219" t="s">
        <v>93</v>
      </c>
      <c r="B83" s="220">
        <v>2413030</v>
      </c>
      <c r="C83" s="221">
        <v>333659</v>
      </c>
      <c r="D83" s="187">
        <f t="shared" si="63"/>
        <v>333659</v>
      </c>
      <c r="E83" s="187">
        <f t="shared" si="62"/>
        <v>0</v>
      </c>
      <c r="F83" s="75">
        <f t="shared" si="56"/>
        <v>100</v>
      </c>
      <c r="G83" s="187">
        <v>333659</v>
      </c>
      <c r="H83" s="187">
        <v>333659</v>
      </c>
      <c r="I83" s="187">
        <f t="shared" si="52"/>
        <v>100</v>
      </c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222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4"/>
      <c r="BH83" s="224"/>
    </row>
    <row r="84" spans="1:967" s="229" customFormat="1" ht="18.75" x14ac:dyDescent="0.3">
      <c r="A84" s="226" t="s">
        <v>94</v>
      </c>
      <c r="B84" s="220">
        <v>2413050</v>
      </c>
      <c r="C84" s="221">
        <v>63098</v>
      </c>
      <c r="D84" s="173">
        <f t="shared" si="63"/>
        <v>63097.95</v>
      </c>
      <c r="E84" s="173">
        <f t="shared" si="62"/>
        <v>5.0000000002910383E-2</v>
      </c>
      <c r="F84" s="75">
        <f t="shared" si="56"/>
        <v>99.999920758185681</v>
      </c>
      <c r="G84" s="173">
        <v>63098</v>
      </c>
      <c r="H84" s="173">
        <v>63097.95</v>
      </c>
      <c r="I84" s="174">
        <f t="shared" si="52"/>
        <v>99.999920758185681</v>
      </c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4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8"/>
      <c r="BH84" s="228"/>
      <c r="AKE84" s="230"/>
    </row>
    <row r="85" spans="1:967" s="234" customFormat="1" ht="27" customHeight="1" x14ac:dyDescent="0.3">
      <c r="A85" s="231" t="s">
        <v>29</v>
      </c>
      <c r="B85" s="209">
        <v>225</v>
      </c>
      <c r="C85" s="210">
        <f>SUM(C86:C96)</f>
        <v>322382</v>
      </c>
      <c r="D85" s="210">
        <f>SUM(D86:D96)</f>
        <v>322380.81</v>
      </c>
      <c r="E85" s="210">
        <f>SUM(E86:E96)</f>
        <v>1.1900000000059663</v>
      </c>
      <c r="F85" s="96">
        <f t="shared" si="56"/>
        <v>99.999630872691398</v>
      </c>
      <c r="G85" s="210">
        <f>SUM(G86:G96)</f>
        <v>322382</v>
      </c>
      <c r="H85" s="210">
        <f>SUM(H86:H96)</f>
        <v>322380.81</v>
      </c>
      <c r="I85" s="210">
        <f t="shared" si="52"/>
        <v>99.999630872691398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3"/>
      <c r="BH85" s="233"/>
    </row>
    <row r="86" spans="1:967" s="237" customFormat="1" ht="20.25" customHeight="1" x14ac:dyDescent="0.3">
      <c r="A86" s="219" t="s">
        <v>95</v>
      </c>
      <c r="B86" s="220">
        <v>2250001</v>
      </c>
      <c r="C86" s="221">
        <v>24048</v>
      </c>
      <c r="D86" s="187">
        <f t="shared" ref="D86:D96" si="64">H86</f>
        <v>24048</v>
      </c>
      <c r="E86" s="187">
        <f t="shared" ref="E86:E96" si="65">C86-D86</f>
        <v>0</v>
      </c>
      <c r="F86" s="75">
        <f t="shared" si="56"/>
        <v>100</v>
      </c>
      <c r="G86" s="187">
        <v>24048</v>
      </c>
      <c r="H86" s="187">
        <v>24048</v>
      </c>
      <c r="I86" s="187">
        <f t="shared" si="52"/>
        <v>100</v>
      </c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222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6"/>
      <c r="BH86" s="236"/>
    </row>
    <row r="87" spans="1:967" ht="34.5" customHeight="1" x14ac:dyDescent="0.3">
      <c r="A87" s="238" t="s">
        <v>96</v>
      </c>
      <c r="B87" s="239">
        <v>2250106</v>
      </c>
      <c r="C87" s="240">
        <v>178083</v>
      </c>
      <c r="D87" s="173">
        <f t="shared" si="64"/>
        <v>178082.4</v>
      </c>
      <c r="E87" s="173">
        <f t="shared" si="65"/>
        <v>0.60000000000582077</v>
      </c>
      <c r="F87" s="75">
        <f t="shared" si="56"/>
        <v>99.999663078452187</v>
      </c>
      <c r="G87" s="173">
        <v>178083</v>
      </c>
      <c r="H87" s="173">
        <v>178082.4</v>
      </c>
      <c r="I87" s="174">
        <f t="shared" si="52"/>
        <v>99.999663078452187</v>
      </c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4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6"/>
      <c r="BH87" s="6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</row>
    <row r="88" spans="1:967" ht="34.5" customHeight="1" x14ac:dyDescent="0.3">
      <c r="A88" s="238" t="s">
        <v>97</v>
      </c>
      <c r="B88" s="239">
        <v>2250114</v>
      </c>
      <c r="C88" s="240"/>
      <c r="D88" s="173">
        <f t="shared" si="64"/>
        <v>0</v>
      </c>
      <c r="E88" s="173">
        <f t="shared" si="65"/>
        <v>0</v>
      </c>
      <c r="F88" s="75" t="e">
        <f t="shared" si="56"/>
        <v>#DIV/0!</v>
      </c>
      <c r="G88" s="173">
        <v>0</v>
      </c>
      <c r="H88" s="173">
        <v>0</v>
      </c>
      <c r="I88" s="174" t="e">
        <f t="shared" si="52"/>
        <v>#DIV/0!</v>
      </c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4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6"/>
      <c r="BH88" s="6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</row>
    <row r="89" spans="1:967" ht="31.5" x14ac:dyDescent="0.3">
      <c r="A89" s="241" t="s">
        <v>98</v>
      </c>
      <c r="B89" s="220">
        <v>2250123</v>
      </c>
      <c r="C89" s="221">
        <v>36000</v>
      </c>
      <c r="D89" s="173">
        <f t="shared" si="64"/>
        <v>36000</v>
      </c>
      <c r="E89" s="173">
        <f t="shared" si="65"/>
        <v>0</v>
      </c>
      <c r="F89" s="75">
        <f t="shared" si="56"/>
        <v>100</v>
      </c>
      <c r="G89" s="173">
        <v>36000</v>
      </c>
      <c r="H89" s="173">
        <v>36000</v>
      </c>
      <c r="I89" s="174">
        <f t="shared" si="52"/>
        <v>100</v>
      </c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4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6"/>
      <c r="BH89" s="6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</row>
    <row r="90" spans="1:967" ht="36" customHeight="1" x14ac:dyDescent="0.3">
      <c r="A90" s="242" t="s">
        <v>99</v>
      </c>
      <c r="B90" s="220">
        <v>2250127</v>
      </c>
      <c r="C90" s="221"/>
      <c r="D90" s="173">
        <f>H90</f>
        <v>0</v>
      </c>
      <c r="E90" s="173">
        <f>C90-D90</f>
        <v>0</v>
      </c>
      <c r="F90" s="75" t="e">
        <f>D90/C90*100</f>
        <v>#DIV/0!</v>
      </c>
      <c r="G90" s="173">
        <v>0</v>
      </c>
      <c r="H90" s="173">
        <v>0</v>
      </c>
      <c r="I90" s="174" t="e">
        <f>H90/G90*100</f>
        <v>#DIV/0!</v>
      </c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4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6"/>
      <c r="BH90" s="6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</row>
    <row r="91" spans="1:967" ht="36" customHeight="1" x14ac:dyDescent="0.3">
      <c r="A91" s="242" t="s">
        <v>100</v>
      </c>
      <c r="B91" s="220">
        <v>2250133</v>
      </c>
      <c r="C91" s="221">
        <v>69371</v>
      </c>
      <c r="D91" s="173">
        <f t="shared" si="64"/>
        <v>69371</v>
      </c>
      <c r="E91" s="173">
        <f t="shared" si="65"/>
        <v>0</v>
      </c>
      <c r="F91" s="75">
        <f t="shared" si="56"/>
        <v>100</v>
      </c>
      <c r="G91" s="173">
        <v>69371</v>
      </c>
      <c r="H91" s="173">
        <v>69371</v>
      </c>
      <c r="I91" s="174">
        <f t="shared" si="52"/>
        <v>100</v>
      </c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4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6"/>
      <c r="BH91" s="6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</row>
    <row r="92" spans="1:967" s="248" customFormat="1" ht="27" customHeight="1" x14ac:dyDescent="0.3">
      <c r="A92" s="241" t="s">
        <v>101</v>
      </c>
      <c r="B92" s="220">
        <v>2250196</v>
      </c>
      <c r="C92" s="240"/>
      <c r="D92" s="243">
        <f t="shared" si="64"/>
        <v>0</v>
      </c>
      <c r="E92" s="243">
        <f t="shared" si="65"/>
        <v>0</v>
      </c>
      <c r="F92" s="75" t="e">
        <f t="shared" si="56"/>
        <v>#DIV/0!</v>
      </c>
      <c r="G92" s="243">
        <v>0</v>
      </c>
      <c r="H92" s="243">
        <v>0</v>
      </c>
      <c r="I92" s="243" t="e">
        <f t="shared" si="52"/>
        <v>#DIV/0!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5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7"/>
      <c r="BH92" s="247"/>
    </row>
    <row r="93" spans="1:967" s="248" customFormat="1" ht="27" customHeight="1" x14ac:dyDescent="0.3">
      <c r="A93" s="241" t="s">
        <v>102</v>
      </c>
      <c r="B93" s="220">
        <v>2250205</v>
      </c>
      <c r="C93" s="240"/>
      <c r="D93" s="243">
        <f t="shared" si="64"/>
        <v>0</v>
      </c>
      <c r="E93" s="243">
        <f t="shared" si="65"/>
        <v>0</v>
      </c>
      <c r="F93" s="75" t="e">
        <f t="shared" si="56"/>
        <v>#DIV/0!</v>
      </c>
      <c r="G93" s="243">
        <v>0</v>
      </c>
      <c r="H93" s="243">
        <v>0</v>
      </c>
      <c r="I93" s="243" t="e">
        <f t="shared" si="52"/>
        <v>#DIV/0!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5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7"/>
      <c r="BH93" s="247"/>
    </row>
    <row r="94" spans="1:967" s="237" customFormat="1" ht="18.75" customHeight="1" x14ac:dyDescent="0.3">
      <c r="A94" s="241" t="s">
        <v>103</v>
      </c>
      <c r="B94" s="220">
        <v>2250336</v>
      </c>
      <c r="C94" s="240">
        <v>3880</v>
      </c>
      <c r="D94" s="187">
        <f t="shared" si="64"/>
        <v>3879.41</v>
      </c>
      <c r="E94" s="187">
        <f t="shared" si="65"/>
        <v>0.59000000000014552</v>
      </c>
      <c r="F94" s="75">
        <f t="shared" si="56"/>
        <v>99.984793814432976</v>
      </c>
      <c r="G94" s="187">
        <v>3880</v>
      </c>
      <c r="H94" s="187">
        <v>3879.41</v>
      </c>
      <c r="I94" s="187">
        <f t="shared" si="52"/>
        <v>99.984793814432976</v>
      </c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222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6"/>
      <c r="BH94" s="236"/>
    </row>
    <row r="95" spans="1:967" ht="66" customHeight="1" x14ac:dyDescent="0.3">
      <c r="A95" s="249" t="s">
        <v>104</v>
      </c>
      <c r="B95" s="250">
        <v>2250469</v>
      </c>
      <c r="C95" s="240"/>
      <c r="D95" s="173">
        <f t="shared" si="64"/>
        <v>0</v>
      </c>
      <c r="E95" s="173">
        <f t="shared" si="65"/>
        <v>0</v>
      </c>
      <c r="F95" s="75" t="e">
        <f t="shared" si="56"/>
        <v>#DIV/0!</v>
      </c>
      <c r="G95" s="173">
        <v>0</v>
      </c>
      <c r="H95" s="173">
        <v>0</v>
      </c>
      <c r="I95" s="174" t="e">
        <f t="shared" si="52"/>
        <v>#DIV/0!</v>
      </c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4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6"/>
      <c r="BH95" s="6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</row>
    <row r="96" spans="1:967" ht="78.75" customHeight="1" x14ac:dyDescent="0.3">
      <c r="A96" s="249" t="s">
        <v>105</v>
      </c>
      <c r="B96" s="251">
        <v>2250471</v>
      </c>
      <c r="C96" s="240">
        <v>11000</v>
      </c>
      <c r="D96" s="173">
        <f t="shared" si="64"/>
        <v>11000</v>
      </c>
      <c r="E96" s="173">
        <f t="shared" si="65"/>
        <v>0</v>
      </c>
      <c r="F96" s="75">
        <f t="shared" si="56"/>
        <v>100</v>
      </c>
      <c r="G96" s="173">
        <v>11000</v>
      </c>
      <c r="H96" s="173">
        <v>11000</v>
      </c>
      <c r="I96" s="174">
        <f t="shared" si="52"/>
        <v>100</v>
      </c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4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6"/>
      <c r="BH96" s="6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</row>
    <row r="97" spans="1:966" s="253" customFormat="1" ht="25.5" customHeight="1" x14ac:dyDescent="0.3">
      <c r="A97" s="208" t="s">
        <v>31</v>
      </c>
      <c r="B97" s="209">
        <v>226</v>
      </c>
      <c r="C97" s="210">
        <f t="shared" ref="C97:H97" si="66">SUM(C98:C106)</f>
        <v>2020188</v>
      </c>
      <c r="D97" s="210">
        <f t="shared" si="66"/>
        <v>2016480.97</v>
      </c>
      <c r="E97" s="210">
        <f t="shared" si="66"/>
        <v>3707.0300000000279</v>
      </c>
      <c r="F97" s="96">
        <f t="shared" si="56"/>
        <v>99.816500741515142</v>
      </c>
      <c r="G97" s="210">
        <f t="shared" si="66"/>
        <v>2020188</v>
      </c>
      <c r="H97" s="210">
        <f t="shared" si="66"/>
        <v>2016480.97</v>
      </c>
      <c r="I97" s="210">
        <f t="shared" si="52"/>
        <v>99.816500741515142</v>
      </c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252"/>
      <c r="BH97" s="252"/>
    </row>
    <row r="98" spans="1:966" ht="18.75" x14ac:dyDescent="0.3">
      <c r="A98" s="254" t="s">
        <v>106</v>
      </c>
      <c r="B98" s="255">
        <v>2260001</v>
      </c>
      <c r="C98" s="221">
        <v>187378</v>
      </c>
      <c r="D98" s="173">
        <f t="shared" ref="D98:D106" si="67">H98</f>
        <v>187378</v>
      </c>
      <c r="E98" s="173">
        <f t="shared" ref="E98:E106" si="68">C98-D98</f>
        <v>0</v>
      </c>
      <c r="F98" s="75">
        <f t="shared" si="56"/>
        <v>100</v>
      </c>
      <c r="G98" s="173">
        <v>187378</v>
      </c>
      <c r="H98" s="173">
        <v>187378</v>
      </c>
      <c r="I98" s="174">
        <f t="shared" si="52"/>
        <v>100</v>
      </c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4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6"/>
      <c r="BH98" s="6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</row>
    <row r="99" spans="1:966" s="258" customFormat="1" ht="37.5" customHeight="1" x14ac:dyDescent="0.3">
      <c r="A99" s="256" t="s">
        <v>107</v>
      </c>
      <c r="B99" s="255">
        <v>2260013</v>
      </c>
      <c r="C99" s="221"/>
      <c r="D99" s="187">
        <f t="shared" si="67"/>
        <v>0</v>
      </c>
      <c r="E99" s="187">
        <f t="shared" si="68"/>
        <v>0</v>
      </c>
      <c r="F99" s="75" t="e">
        <f t="shared" si="56"/>
        <v>#DIV/0!</v>
      </c>
      <c r="G99" s="187">
        <v>0</v>
      </c>
      <c r="H99" s="187">
        <v>0</v>
      </c>
      <c r="I99" s="187" t="e">
        <f t="shared" si="52"/>
        <v>#DIV/0!</v>
      </c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9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257"/>
      <c r="BH99" s="257"/>
    </row>
    <row r="100" spans="1:966" s="266" customFormat="1" ht="31.5" x14ac:dyDescent="0.25">
      <c r="A100" s="259" t="s">
        <v>108</v>
      </c>
      <c r="B100" s="260">
        <v>2260041</v>
      </c>
      <c r="C100" s="221">
        <v>11300</v>
      </c>
      <c r="D100" s="261">
        <f t="shared" si="67"/>
        <v>11300</v>
      </c>
      <c r="E100" s="261">
        <f t="shared" si="68"/>
        <v>0</v>
      </c>
      <c r="F100" s="75">
        <f t="shared" si="56"/>
        <v>100</v>
      </c>
      <c r="G100" s="261">
        <v>11300</v>
      </c>
      <c r="H100" s="261">
        <v>11300</v>
      </c>
      <c r="I100" s="261">
        <f t="shared" si="52"/>
        <v>100</v>
      </c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3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5"/>
      <c r="BH100" s="265"/>
    </row>
    <row r="101" spans="1:966" s="273" customFormat="1" ht="39" customHeight="1" x14ac:dyDescent="0.3">
      <c r="A101" s="267" t="s">
        <v>109</v>
      </c>
      <c r="B101" s="268">
        <v>2260061</v>
      </c>
      <c r="C101" s="269">
        <v>1794830</v>
      </c>
      <c r="D101" s="173">
        <f t="shared" si="67"/>
        <v>1791122.97</v>
      </c>
      <c r="E101" s="173">
        <f t="shared" si="68"/>
        <v>3707.0300000000279</v>
      </c>
      <c r="F101" s="75">
        <f t="shared" si="56"/>
        <v>99.793460662012563</v>
      </c>
      <c r="G101" s="173">
        <v>1794830</v>
      </c>
      <c r="H101" s="173">
        <v>1791122.97</v>
      </c>
      <c r="I101" s="173">
        <f t="shared" si="52"/>
        <v>99.793460662012563</v>
      </c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1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/>
      <c r="BB101" s="272"/>
      <c r="BC101" s="272"/>
      <c r="BD101" s="272"/>
      <c r="BE101" s="272"/>
      <c r="BF101" s="272"/>
      <c r="BG101" s="272"/>
      <c r="BH101" s="272"/>
    </row>
    <row r="102" spans="1:966" s="276" customFormat="1" ht="51.75" customHeight="1" x14ac:dyDescent="0.3">
      <c r="A102" s="256" t="s">
        <v>110</v>
      </c>
      <c r="B102" s="274">
        <v>2260102</v>
      </c>
      <c r="C102" s="186"/>
      <c r="D102" s="173">
        <f t="shared" si="67"/>
        <v>0</v>
      </c>
      <c r="E102" s="173">
        <f t="shared" si="68"/>
        <v>0</v>
      </c>
      <c r="F102" s="75" t="e">
        <f t="shared" si="56"/>
        <v>#DIV/0!</v>
      </c>
      <c r="G102" s="173">
        <v>0</v>
      </c>
      <c r="H102" s="173">
        <v>0</v>
      </c>
      <c r="I102" s="173" t="e">
        <f t="shared" si="52"/>
        <v>#DIV/0!</v>
      </c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1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5"/>
      <c r="BH102" s="275"/>
    </row>
    <row r="103" spans="1:966" s="281" customFormat="1" ht="54.75" customHeight="1" x14ac:dyDescent="0.3">
      <c r="A103" s="256" t="s">
        <v>111</v>
      </c>
      <c r="B103" s="277">
        <v>2260112</v>
      </c>
      <c r="C103" s="221">
        <v>19500</v>
      </c>
      <c r="D103" s="243">
        <f t="shared" si="67"/>
        <v>19500</v>
      </c>
      <c r="E103" s="243">
        <f t="shared" si="68"/>
        <v>0</v>
      </c>
      <c r="F103" s="75">
        <f t="shared" si="56"/>
        <v>100</v>
      </c>
      <c r="G103" s="243">
        <v>19500</v>
      </c>
      <c r="H103" s="243">
        <v>19500</v>
      </c>
      <c r="I103" s="243">
        <f t="shared" si="52"/>
        <v>100</v>
      </c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78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80"/>
      <c r="BH103" s="280"/>
    </row>
    <row r="104" spans="1:966" ht="29.25" customHeight="1" x14ac:dyDescent="0.3">
      <c r="A104" s="282" t="s">
        <v>112</v>
      </c>
      <c r="B104" s="283">
        <v>2260512</v>
      </c>
      <c r="C104" s="221"/>
      <c r="D104" s="173">
        <f t="shared" si="67"/>
        <v>0</v>
      </c>
      <c r="E104" s="173">
        <f t="shared" si="68"/>
        <v>0</v>
      </c>
      <c r="F104" s="75" t="e">
        <f t="shared" si="56"/>
        <v>#DIV/0!</v>
      </c>
      <c r="G104" s="173">
        <v>0</v>
      </c>
      <c r="H104" s="173"/>
      <c r="I104" s="174" t="e">
        <f t="shared" si="52"/>
        <v>#DIV/0!</v>
      </c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4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6"/>
      <c r="BH104" s="6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</row>
    <row r="105" spans="1:966" ht="27.75" customHeight="1" x14ac:dyDescent="0.3">
      <c r="A105" s="284" t="s">
        <v>113</v>
      </c>
      <c r="B105" s="283">
        <v>2260520</v>
      </c>
      <c r="C105" s="221"/>
      <c r="D105" s="173">
        <f t="shared" si="67"/>
        <v>0</v>
      </c>
      <c r="E105" s="173">
        <f t="shared" si="68"/>
        <v>0</v>
      </c>
      <c r="F105" s="75" t="e">
        <f t="shared" si="56"/>
        <v>#DIV/0!</v>
      </c>
      <c r="G105" s="173">
        <v>0</v>
      </c>
      <c r="H105" s="173"/>
      <c r="I105" s="174" t="e">
        <f t="shared" si="52"/>
        <v>#DIV/0!</v>
      </c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4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6"/>
      <c r="BH105" s="6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</row>
    <row r="106" spans="1:966" s="289" customFormat="1" ht="26.25" customHeight="1" x14ac:dyDescent="0.3">
      <c r="A106" s="284" t="s">
        <v>114</v>
      </c>
      <c r="B106" s="283">
        <v>2260521</v>
      </c>
      <c r="C106" s="240">
        <v>7180</v>
      </c>
      <c r="D106" s="285">
        <f t="shared" si="67"/>
        <v>7180</v>
      </c>
      <c r="E106" s="285">
        <f t="shared" si="68"/>
        <v>0</v>
      </c>
      <c r="F106" s="75">
        <f t="shared" si="56"/>
        <v>100</v>
      </c>
      <c r="G106" s="285">
        <v>7180</v>
      </c>
      <c r="H106" s="285">
        <v>7180</v>
      </c>
      <c r="I106" s="285">
        <f t="shared" si="52"/>
        <v>100</v>
      </c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32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8"/>
      <c r="BH106" s="288"/>
    </row>
    <row r="107" spans="1:966" s="198" customFormat="1" ht="28.5" customHeight="1" x14ac:dyDescent="0.3">
      <c r="A107" s="208" t="s">
        <v>115</v>
      </c>
      <c r="B107" s="290">
        <v>2910000</v>
      </c>
      <c r="C107" s="291">
        <v>0</v>
      </c>
      <c r="D107" s="292">
        <f>H107</f>
        <v>0</v>
      </c>
      <c r="E107" s="292">
        <f>C107-D107</f>
        <v>0</v>
      </c>
      <c r="F107" s="96" t="e">
        <f t="shared" si="56"/>
        <v>#DIV/0!</v>
      </c>
      <c r="G107" s="292">
        <v>0</v>
      </c>
      <c r="H107" s="292"/>
      <c r="I107" s="292" t="e">
        <f t="shared" si="52"/>
        <v>#DIV/0!</v>
      </c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189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7"/>
      <c r="BH107" s="197"/>
    </row>
    <row r="108" spans="1:966" s="300" customFormat="1" ht="24" customHeight="1" x14ac:dyDescent="0.35">
      <c r="A108" s="294" t="s">
        <v>40</v>
      </c>
      <c r="B108" s="295" t="s">
        <v>116</v>
      </c>
      <c r="C108" s="296">
        <f>C111+C113+C115+C117+C119+C121+C125+C109</f>
        <v>708941</v>
      </c>
      <c r="D108" s="296">
        <f t="shared" ref="D108:H108" si="69">D111+D113+D115+D117+D119+D121+D125+D109</f>
        <v>708941</v>
      </c>
      <c r="E108" s="296">
        <f t="shared" si="69"/>
        <v>0</v>
      </c>
      <c r="F108" s="120">
        <f t="shared" si="56"/>
        <v>100</v>
      </c>
      <c r="G108" s="296">
        <f t="shared" si="69"/>
        <v>708941</v>
      </c>
      <c r="H108" s="296">
        <f t="shared" si="69"/>
        <v>708941</v>
      </c>
      <c r="I108" s="296">
        <f t="shared" si="52"/>
        <v>100</v>
      </c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9"/>
      <c r="BH108" s="299"/>
    </row>
    <row r="109" spans="1:966" s="302" customFormat="1" ht="24" customHeight="1" x14ac:dyDescent="0.3">
      <c r="A109" s="231" t="s">
        <v>117</v>
      </c>
      <c r="B109" s="209">
        <v>340</v>
      </c>
      <c r="C109" s="210">
        <f>C110</f>
        <v>0</v>
      </c>
      <c r="D109" s="210">
        <f t="shared" ref="D109:H109" si="70">D110</f>
        <v>0</v>
      </c>
      <c r="E109" s="210">
        <f t="shared" si="70"/>
        <v>0</v>
      </c>
      <c r="F109" s="96" t="e">
        <f t="shared" si="56"/>
        <v>#DIV/0!</v>
      </c>
      <c r="G109" s="210">
        <f t="shared" si="70"/>
        <v>0</v>
      </c>
      <c r="H109" s="210">
        <f t="shared" si="70"/>
        <v>0</v>
      </c>
      <c r="I109" s="210" t="e">
        <f t="shared" si="52"/>
        <v>#DIV/0!</v>
      </c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</row>
    <row r="110" spans="1:966" s="266" customFormat="1" ht="36" customHeight="1" x14ac:dyDescent="0.25">
      <c r="A110" s="303" t="s">
        <v>118</v>
      </c>
      <c r="B110" s="304">
        <v>3400045</v>
      </c>
      <c r="C110" s="186"/>
      <c r="D110" s="261">
        <f>H110</f>
        <v>0</v>
      </c>
      <c r="E110" s="261">
        <f>C110-D110</f>
        <v>0</v>
      </c>
      <c r="F110" s="75" t="e">
        <f t="shared" si="56"/>
        <v>#DIV/0!</v>
      </c>
      <c r="G110" s="261"/>
      <c r="H110" s="261"/>
      <c r="I110" s="261" t="e">
        <f t="shared" si="52"/>
        <v>#DIV/0!</v>
      </c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3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5"/>
      <c r="BH110" s="265"/>
    </row>
    <row r="111" spans="1:966" s="302" customFormat="1" ht="31.5" x14ac:dyDescent="0.3">
      <c r="A111" s="231" t="s">
        <v>119</v>
      </c>
      <c r="B111" s="209">
        <v>341</v>
      </c>
      <c r="C111" s="210">
        <f>C112</f>
        <v>0</v>
      </c>
      <c r="D111" s="210">
        <f t="shared" ref="D111:H111" si="71">D112</f>
        <v>0</v>
      </c>
      <c r="E111" s="210">
        <f t="shared" si="71"/>
        <v>0</v>
      </c>
      <c r="F111" s="96" t="e">
        <f t="shared" si="56"/>
        <v>#DIV/0!</v>
      </c>
      <c r="G111" s="210">
        <f t="shared" si="71"/>
        <v>0</v>
      </c>
      <c r="H111" s="210">
        <f t="shared" si="71"/>
        <v>0</v>
      </c>
      <c r="I111" s="210" t="e">
        <f t="shared" si="52"/>
        <v>#DIV/0!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32"/>
      <c r="BF111" s="232"/>
      <c r="BG111" s="301"/>
      <c r="BH111" s="301"/>
    </row>
    <row r="112" spans="1:966" s="237" customFormat="1" ht="31.5" x14ac:dyDescent="0.3">
      <c r="A112" s="219" t="s">
        <v>120</v>
      </c>
      <c r="B112" s="255">
        <v>3410001</v>
      </c>
      <c r="C112" s="221"/>
      <c r="D112" s="187">
        <f>H112</f>
        <v>0</v>
      </c>
      <c r="E112" s="187">
        <f>C112-D112</f>
        <v>0</v>
      </c>
      <c r="F112" s="75" t="e">
        <f t="shared" si="56"/>
        <v>#DIV/0!</v>
      </c>
      <c r="G112" s="187"/>
      <c r="H112" s="187"/>
      <c r="I112" s="187" t="e">
        <f t="shared" si="52"/>
        <v>#DIV/0!</v>
      </c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222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6"/>
      <c r="BH112" s="236"/>
    </row>
    <row r="113" spans="1:60" s="309" customFormat="1" ht="18.75" x14ac:dyDescent="0.3">
      <c r="A113" s="305" t="s">
        <v>121</v>
      </c>
      <c r="B113" s="306">
        <v>342</v>
      </c>
      <c r="C113" s="307">
        <f>C114</f>
        <v>0</v>
      </c>
      <c r="D113" s="307">
        <f t="shared" ref="D113:H113" si="72">D114</f>
        <v>0</v>
      </c>
      <c r="E113" s="307">
        <f t="shared" si="72"/>
        <v>0</v>
      </c>
      <c r="F113" s="96" t="e">
        <f t="shared" si="56"/>
        <v>#DIV/0!</v>
      </c>
      <c r="G113" s="307">
        <f t="shared" si="72"/>
        <v>0</v>
      </c>
      <c r="H113" s="307">
        <f t="shared" si="72"/>
        <v>0</v>
      </c>
      <c r="I113" s="307" t="e">
        <f t="shared" si="52"/>
        <v>#DIV/0!</v>
      </c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308"/>
      <c r="BH113" s="308"/>
    </row>
    <row r="114" spans="1:60" s="315" customFormat="1" ht="33" customHeight="1" x14ac:dyDescent="0.3">
      <c r="A114" s="310" t="s">
        <v>122</v>
      </c>
      <c r="B114" s="311">
        <v>3420000</v>
      </c>
      <c r="C114" s="312"/>
      <c r="D114" s="243">
        <f>H114</f>
        <v>0</v>
      </c>
      <c r="E114" s="243">
        <f>C114-D114</f>
        <v>0</v>
      </c>
      <c r="F114" s="75" t="e">
        <f t="shared" si="56"/>
        <v>#DIV/0!</v>
      </c>
      <c r="G114" s="243"/>
      <c r="H114" s="243"/>
      <c r="I114" s="243" t="e">
        <f t="shared" si="52"/>
        <v>#DIV/0!</v>
      </c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313"/>
      <c r="AD114" s="314"/>
      <c r="AE114" s="314"/>
      <c r="AF114" s="314"/>
      <c r="AG114" s="314"/>
      <c r="AH114" s="314"/>
      <c r="AI114" s="314"/>
      <c r="AJ114" s="314"/>
      <c r="AK114" s="314"/>
      <c r="AL114" s="314"/>
      <c r="AM114" s="314"/>
      <c r="AN114" s="314"/>
      <c r="AO114" s="314"/>
      <c r="AP114" s="314"/>
      <c r="AQ114" s="314"/>
      <c r="AR114" s="314"/>
      <c r="AS114" s="314"/>
      <c r="AT114" s="314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</row>
    <row r="115" spans="1:60" s="321" customFormat="1" ht="33" customHeight="1" x14ac:dyDescent="0.25">
      <c r="A115" s="316" t="s">
        <v>123</v>
      </c>
      <c r="B115" s="317">
        <v>343</v>
      </c>
      <c r="C115" s="318">
        <f>C116</f>
        <v>2718</v>
      </c>
      <c r="D115" s="318">
        <f t="shared" ref="D115:H115" si="73">D116</f>
        <v>2718</v>
      </c>
      <c r="E115" s="318">
        <f t="shared" si="73"/>
        <v>0</v>
      </c>
      <c r="F115" s="96">
        <f t="shared" si="56"/>
        <v>100</v>
      </c>
      <c r="G115" s="318">
        <f t="shared" si="73"/>
        <v>2718</v>
      </c>
      <c r="H115" s="318">
        <f t="shared" si="73"/>
        <v>2718</v>
      </c>
      <c r="I115" s="318">
        <f t="shared" si="52"/>
        <v>100</v>
      </c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3"/>
      <c r="AV115" s="313"/>
      <c r="AW115" s="313"/>
      <c r="AX115" s="313"/>
      <c r="AY115" s="313"/>
      <c r="AZ115" s="313"/>
      <c r="BA115" s="313"/>
      <c r="BB115" s="313"/>
      <c r="BC115" s="313"/>
      <c r="BD115" s="313"/>
      <c r="BE115" s="313"/>
      <c r="BF115" s="313"/>
      <c r="BG115" s="320"/>
      <c r="BH115" s="320"/>
    </row>
    <row r="116" spans="1:60" s="248" customFormat="1" ht="27" customHeight="1" x14ac:dyDescent="0.3">
      <c r="A116" s="219" t="s">
        <v>124</v>
      </c>
      <c r="B116" s="277">
        <v>3430002</v>
      </c>
      <c r="C116" s="221">
        <v>2718</v>
      </c>
      <c r="D116" s="243">
        <f>H116</f>
        <v>2718</v>
      </c>
      <c r="E116" s="243">
        <f>C116-D116</f>
        <v>0</v>
      </c>
      <c r="F116" s="75">
        <f t="shared" si="56"/>
        <v>100</v>
      </c>
      <c r="G116" s="243">
        <v>2718</v>
      </c>
      <c r="H116" s="243">
        <v>2718</v>
      </c>
      <c r="I116" s="243">
        <f t="shared" si="52"/>
        <v>100</v>
      </c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5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7"/>
      <c r="BH116" s="247"/>
    </row>
    <row r="117" spans="1:60" s="321" customFormat="1" ht="27" customHeight="1" x14ac:dyDescent="0.3">
      <c r="A117" s="305" t="s">
        <v>125</v>
      </c>
      <c r="B117" s="322">
        <v>344</v>
      </c>
      <c r="C117" s="307">
        <f>C118</f>
        <v>345817</v>
      </c>
      <c r="D117" s="307">
        <f t="shared" ref="D117:H117" si="74">D118</f>
        <v>345817</v>
      </c>
      <c r="E117" s="307">
        <f t="shared" si="74"/>
        <v>0</v>
      </c>
      <c r="F117" s="96">
        <f t="shared" si="56"/>
        <v>100</v>
      </c>
      <c r="G117" s="307">
        <f t="shared" si="74"/>
        <v>345817</v>
      </c>
      <c r="H117" s="307">
        <f t="shared" si="74"/>
        <v>345817</v>
      </c>
      <c r="I117" s="307">
        <f t="shared" si="52"/>
        <v>100</v>
      </c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3"/>
      <c r="AY117" s="313"/>
      <c r="AZ117" s="313"/>
      <c r="BA117" s="313"/>
      <c r="BB117" s="313"/>
      <c r="BC117" s="313"/>
      <c r="BD117" s="313"/>
      <c r="BE117" s="313"/>
      <c r="BF117" s="313"/>
      <c r="BG117" s="320"/>
      <c r="BH117" s="320"/>
    </row>
    <row r="118" spans="1:60" s="248" customFormat="1" ht="18.75" x14ac:dyDescent="0.3">
      <c r="A118" s="323" t="s">
        <v>126</v>
      </c>
      <c r="B118" s="277">
        <v>3440000</v>
      </c>
      <c r="C118" s="221">
        <v>345817</v>
      </c>
      <c r="D118" s="243">
        <f>H118</f>
        <v>345817</v>
      </c>
      <c r="E118" s="243">
        <f>C118-D118</f>
        <v>0</v>
      </c>
      <c r="F118" s="75">
        <f t="shared" si="56"/>
        <v>100</v>
      </c>
      <c r="G118" s="243">
        <v>345817</v>
      </c>
      <c r="H118" s="243">
        <v>345817</v>
      </c>
      <c r="I118" s="243">
        <f t="shared" si="52"/>
        <v>100</v>
      </c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5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7"/>
      <c r="BH118" s="247"/>
    </row>
    <row r="119" spans="1:60" s="321" customFormat="1" ht="18.75" x14ac:dyDescent="0.3">
      <c r="A119" s="324" t="s">
        <v>127</v>
      </c>
      <c r="B119" s="322">
        <v>345</v>
      </c>
      <c r="C119" s="307">
        <f>C120</f>
        <v>12300</v>
      </c>
      <c r="D119" s="307">
        <f t="shared" ref="D119:H119" si="75">D120</f>
        <v>12300</v>
      </c>
      <c r="E119" s="307">
        <f t="shared" si="75"/>
        <v>0</v>
      </c>
      <c r="F119" s="96">
        <f t="shared" si="56"/>
        <v>100</v>
      </c>
      <c r="G119" s="307">
        <f t="shared" si="75"/>
        <v>12300</v>
      </c>
      <c r="H119" s="307">
        <f t="shared" si="75"/>
        <v>12300</v>
      </c>
      <c r="I119" s="307">
        <f t="shared" si="52"/>
        <v>100</v>
      </c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20"/>
      <c r="BH119" s="320"/>
    </row>
    <row r="120" spans="1:60" s="248" customFormat="1" ht="18.75" x14ac:dyDescent="0.3">
      <c r="A120" s="219" t="s">
        <v>128</v>
      </c>
      <c r="B120" s="277">
        <v>3450000</v>
      </c>
      <c r="C120" s="221">
        <v>12300</v>
      </c>
      <c r="D120" s="243">
        <f>H120</f>
        <v>12300</v>
      </c>
      <c r="E120" s="243">
        <f>C120-D120</f>
        <v>0</v>
      </c>
      <c r="F120" s="75">
        <f t="shared" si="56"/>
        <v>100</v>
      </c>
      <c r="G120" s="243">
        <v>12300</v>
      </c>
      <c r="H120" s="243">
        <v>12300</v>
      </c>
      <c r="I120" s="243">
        <f t="shared" si="52"/>
        <v>100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5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7"/>
      <c r="BH120" s="247"/>
    </row>
    <row r="121" spans="1:60" s="321" customFormat="1" ht="18.75" x14ac:dyDescent="0.3">
      <c r="A121" s="305" t="s">
        <v>117</v>
      </c>
      <c r="B121" s="322">
        <v>346</v>
      </c>
      <c r="C121" s="307">
        <f>SUM(C122:C124)</f>
        <v>346606</v>
      </c>
      <c r="D121" s="307">
        <f t="shared" ref="D121:H121" si="76">SUM(D122:D124)</f>
        <v>346606</v>
      </c>
      <c r="E121" s="307">
        <f t="shared" si="76"/>
        <v>0</v>
      </c>
      <c r="F121" s="96">
        <f t="shared" si="56"/>
        <v>100</v>
      </c>
      <c r="G121" s="307">
        <f t="shared" si="76"/>
        <v>346606</v>
      </c>
      <c r="H121" s="307">
        <f t="shared" si="76"/>
        <v>346606</v>
      </c>
      <c r="I121" s="307">
        <f t="shared" si="52"/>
        <v>100</v>
      </c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20"/>
      <c r="BH121" s="320"/>
    </row>
    <row r="122" spans="1:60" s="248" customFormat="1" ht="54.75" customHeight="1" x14ac:dyDescent="0.3">
      <c r="A122" s="219" t="s">
        <v>129</v>
      </c>
      <c r="B122" s="277">
        <v>3460022</v>
      </c>
      <c r="C122" s="221">
        <v>107414</v>
      </c>
      <c r="D122" s="243">
        <f t="shared" ref="D122:D124" si="77">H122</f>
        <v>107414</v>
      </c>
      <c r="E122" s="243">
        <f t="shared" ref="E122:E124" si="78">C122-D122</f>
        <v>0</v>
      </c>
      <c r="F122" s="75">
        <f t="shared" si="56"/>
        <v>100</v>
      </c>
      <c r="G122" s="243">
        <v>107414</v>
      </c>
      <c r="H122" s="243">
        <v>107414</v>
      </c>
      <c r="I122" s="243">
        <f t="shared" si="52"/>
        <v>100</v>
      </c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5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7"/>
      <c r="BH122" s="247"/>
    </row>
    <row r="123" spans="1:60" s="329" customFormat="1" ht="57" customHeight="1" x14ac:dyDescent="0.3">
      <c r="A123" s="325" t="s">
        <v>130</v>
      </c>
      <c r="B123" s="260">
        <v>3460024</v>
      </c>
      <c r="C123" s="240"/>
      <c r="D123" s="173">
        <f t="shared" si="77"/>
        <v>0</v>
      </c>
      <c r="E123" s="173">
        <f t="shared" si="78"/>
        <v>0</v>
      </c>
      <c r="F123" s="75" t="e">
        <f t="shared" si="56"/>
        <v>#DIV/0!</v>
      </c>
      <c r="G123" s="173">
        <v>0</v>
      </c>
      <c r="H123" s="173">
        <v>0</v>
      </c>
      <c r="I123" s="173" t="e">
        <f t="shared" si="52"/>
        <v>#DIV/0!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326"/>
      <c r="AD123" s="327"/>
      <c r="AE123" s="327"/>
      <c r="AF123" s="327"/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27"/>
      <c r="AY123" s="327"/>
      <c r="AZ123" s="327"/>
      <c r="BA123" s="327"/>
      <c r="BB123" s="327"/>
      <c r="BC123" s="327"/>
      <c r="BD123" s="327"/>
      <c r="BE123" s="327"/>
      <c r="BF123" s="327"/>
      <c r="BG123" s="328"/>
      <c r="BH123" s="328"/>
    </row>
    <row r="124" spans="1:60" s="248" customFormat="1" ht="24.75" customHeight="1" x14ac:dyDescent="0.3">
      <c r="A124" s="330" t="s">
        <v>131</v>
      </c>
      <c r="B124" s="331">
        <v>3460030</v>
      </c>
      <c r="C124" s="221">
        <v>239192</v>
      </c>
      <c r="D124" s="243">
        <f t="shared" si="77"/>
        <v>239192</v>
      </c>
      <c r="E124" s="243">
        <f t="shared" si="78"/>
        <v>0</v>
      </c>
      <c r="F124" s="75">
        <f t="shared" si="56"/>
        <v>100</v>
      </c>
      <c r="G124" s="243">
        <v>239192</v>
      </c>
      <c r="H124" s="243">
        <v>239192</v>
      </c>
      <c r="I124" s="243">
        <f t="shared" si="52"/>
        <v>100</v>
      </c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5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7"/>
      <c r="BH124" s="247"/>
    </row>
    <row r="125" spans="1:60" s="338" customFormat="1" ht="18.75" x14ac:dyDescent="0.25">
      <c r="A125" s="332" t="s">
        <v>132</v>
      </c>
      <c r="B125" s="333">
        <v>349</v>
      </c>
      <c r="C125" s="334">
        <f>C126</f>
        <v>1500</v>
      </c>
      <c r="D125" s="334">
        <f t="shared" ref="D125:H125" si="79">D126</f>
        <v>1500</v>
      </c>
      <c r="E125" s="334">
        <f t="shared" si="79"/>
        <v>0</v>
      </c>
      <c r="F125" s="96">
        <f t="shared" si="56"/>
        <v>100</v>
      </c>
      <c r="G125" s="334">
        <f t="shared" si="79"/>
        <v>1500</v>
      </c>
      <c r="H125" s="334">
        <f t="shared" si="79"/>
        <v>1500</v>
      </c>
      <c r="I125" s="334">
        <f t="shared" si="52"/>
        <v>100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6"/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  <c r="AO125" s="336"/>
      <c r="AP125" s="336"/>
      <c r="AQ125" s="336"/>
      <c r="AR125" s="336"/>
      <c r="AS125" s="336"/>
      <c r="AT125" s="336"/>
      <c r="AU125" s="336"/>
      <c r="AV125" s="336"/>
      <c r="AW125" s="336"/>
      <c r="AX125" s="336"/>
      <c r="AY125" s="336"/>
      <c r="AZ125" s="336"/>
      <c r="BA125" s="336"/>
      <c r="BB125" s="336"/>
      <c r="BC125" s="336"/>
      <c r="BD125" s="336"/>
      <c r="BE125" s="336"/>
      <c r="BF125" s="336"/>
      <c r="BG125" s="337"/>
      <c r="BH125" s="337"/>
    </row>
    <row r="126" spans="1:60" s="248" customFormat="1" ht="18.75" x14ac:dyDescent="0.3">
      <c r="A126" s="219" t="s">
        <v>133</v>
      </c>
      <c r="B126" s="277">
        <v>3490003</v>
      </c>
      <c r="C126" s="221">
        <v>1500</v>
      </c>
      <c r="D126" s="243">
        <f>H126</f>
        <v>1500</v>
      </c>
      <c r="E126" s="243">
        <f>C126-D126</f>
        <v>0</v>
      </c>
      <c r="F126" s="75">
        <f t="shared" si="56"/>
        <v>100</v>
      </c>
      <c r="G126" s="243">
        <v>1500</v>
      </c>
      <c r="H126" s="243">
        <v>1500</v>
      </c>
      <c r="I126" s="243">
        <f t="shared" si="52"/>
        <v>100</v>
      </c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5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247"/>
      <c r="BH126" s="247"/>
    </row>
    <row r="127" spans="1:60" s="344" customFormat="1" ht="18.75" x14ac:dyDescent="0.25">
      <c r="A127" s="339" t="s">
        <v>134</v>
      </c>
      <c r="B127" s="340" t="s">
        <v>135</v>
      </c>
      <c r="C127" s="341">
        <f>C128+C140</f>
        <v>617836.41999999993</v>
      </c>
      <c r="D127" s="341">
        <f>D128+D140</f>
        <v>617836.41999999993</v>
      </c>
      <c r="E127" s="341">
        <f>E128+E140</f>
        <v>0</v>
      </c>
      <c r="F127" s="161">
        <f t="shared" si="56"/>
        <v>100</v>
      </c>
      <c r="G127" s="341">
        <f>G128+G140</f>
        <v>617836.41999999993</v>
      </c>
      <c r="H127" s="341">
        <f>H128+H140</f>
        <v>617836.41999999993</v>
      </c>
      <c r="I127" s="341">
        <f t="shared" si="52"/>
        <v>100</v>
      </c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  <c r="AA127" s="342"/>
      <c r="AB127" s="342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343"/>
      <c r="BH127" s="343"/>
    </row>
    <row r="128" spans="1:60" s="253" customFormat="1" ht="23.25" customHeight="1" x14ac:dyDescent="0.3">
      <c r="A128" s="231" t="s">
        <v>29</v>
      </c>
      <c r="B128" s="209">
        <v>225</v>
      </c>
      <c r="C128" s="210">
        <f>SUM(C129:C139)</f>
        <v>617836.41999999993</v>
      </c>
      <c r="D128" s="210">
        <f>SUM(D129:D139)</f>
        <v>617836.41999999993</v>
      </c>
      <c r="E128" s="210">
        <f>SUM(E129:E139)</f>
        <v>0</v>
      </c>
      <c r="F128" s="96">
        <f t="shared" si="56"/>
        <v>100</v>
      </c>
      <c r="G128" s="210">
        <f>SUM(G129:G139)</f>
        <v>617836.41999999993</v>
      </c>
      <c r="H128" s="210">
        <f>SUM(H129:H139)</f>
        <v>617836.41999999993</v>
      </c>
      <c r="I128" s="210">
        <f t="shared" si="52"/>
        <v>100</v>
      </c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252"/>
      <c r="BH128" s="252"/>
    </row>
    <row r="129" spans="1:60" s="329" customFormat="1" ht="18.75" x14ac:dyDescent="0.3">
      <c r="A129" s="345" t="s">
        <v>136</v>
      </c>
      <c r="B129" s="220">
        <v>2250069</v>
      </c>
      <c r="C129" s="346"/>
      <c r="D129" s="173">
        <f t="shared" ref="D129:D139" si="80">H129</f>
        <v>0</v>
      </c>
      <c r="E129" s="173">
        <f t="shared" ref="E129:E139" si="81">C129-D129</f>
        <v>0</v>
      </c>
      <c r="F129" s="75" t="e">
        <f t="shared" si="56"/>
        <v>#DIV/0!</v>
      </c>
      <c r="G129" s="173"/>
      <c r="H129" s="173"/>
      <c r="I129" s="173" t="e">
        <f t="shared" si="52"/>
        <v>#DIV/0!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326"/>
      <c r="AD129" s="327"/>
      <c r="AE129" s="327"/>
      <c r="AF129" s="327"/>
      <c r="AG129" s="327"/>
      <c r="AH129" s="327"/>
      <c r="AI129" s="327"/>
      <c r="AJ129" s="327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327"/>
      <c r="AV129" s="327"/>
      <c r="AW129" s="327"/>
      <c r="AX129" s="327"/>
      <c r="AY129" s="327"/>
      <c r="AZ129" s="327"/>
      <c r="BA129" s="327"/>
      <c r="BB129" s="327"/>
      <c r="BC129" s="327"/>
      <c r="BD129" s="327"/>
      <c r="BE129" s="327"/>
      <c r="BF129" s="327"/>
      <c r="BG129" s="328"/>
      <c r="BH129" s="328"/>
    </row>
    <row r="130" spans="1:60" s="329" customFormat="1" ht="18.75" x14ac:dyDescent="0.3">
      <c r="A130" s="345" t="s">
        <v>137</v>
      </c>
      <c r="B130" s="220">
        <v>2250078</v>
      </c>
      <c r="C130" s="347"/>
      <c r="D130" s="173"/>
      <c r="E130" s="173"/>
      <c r="F130" s="75"/>
      <c r="G130" s="173"/>
      <c r="H130" s="173"/>
      <c r="I130" s="173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326"/>
      <c r="AD130" s="327"/>
      <c r="AE130" s="327"/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8"/>
      <c r="BH130" s="328"/>
    </row>
    <row r="131" spans="1:60" s="329" customFormat="1" ht="18.75" x14ac:dyDescent="0.3">
      <c r="A131" s="348" t="s">
        <v>138</v>
      </c>
      <c r="B131" s="220">
        <v>2250079</v>
      </c>
      <c r="C131" s="347">
        <v>501836.42</v>
      </c>
      <c r="D131" s="173">
        <f t="shared" si="80"/>
        <v>501836.42</v>
      </c>
      <c r="E131" s="173">
        <f t="shared" si="81"/>
        <v>0</v>
      </c>
      <c r="F131" s="75">
        <f>D131/C131*100</f>
        <v>100</v>
      </c>
      <c r="G131" s="173">
        <v>501836.42</v>
      </c>
      <c r="H131" s="173">
        <v>501836.42</v>
      </c>
      <c r="I131" s="173">
        <f t="shared" si="52"/>
        <v>100</v>
      </c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326"/>
      <c r="AD131" s="327"/>
      <c r="AE131" s="327"/>
      <c r="AF131" s="327"/>
      <c r="AG131" s="327"/>
      <c r="AH131" s="327"/>
      <c r="AI131" s="327"/>
      <c r="AJ131" s="327"/>
      <c r="AK131" s="327"/>
      <c r="AL131" s="327"/>
      <c r="AM131" s="327"/>
      <c r="AN131" s="327"/>
      <c r="AO131" s="327"/>
      <c r="AP131" s="327"/>
      <c r="AQ131" s="327"/>
      <c r="AR131" s="327"/>
      <c r="AS131" s="327"/>
      <c r="AT131" s="327"/>
      <c r="AU131" s="327"/>
      <c r="AV131" s="327"/>
      <c r="AW131" s="327"/>
      <c r="AX131" s="327"/>
      <c r="AY131" s="327"/>
      <c r="AZ131" s="327"/>
      <c r="BA131" s="327"/>
      <c r="BB131" s="327"/>
      <c r="BC131" s="327"/>
      <c r="BD131" s="327"/>
      <c r="BE131" s="327"/>
      <c r="BF131" s="327"/>
      <c r="BG131" s="328"/>
      <c r="BH131" s="328"/>
    </row>
    <row r="132" spans="1:60" s="329" customFormat="1" ht="18.75" x14ac:dyDescent="0.3">
      <c r="A132" s="345" t="s">
        <v>139</v>
      </c>
      <c r="B132" s="220">
        <v>2250110</v>
      </c>
      <c r="C132" s="346">
        <v>116000</v>
      </c>
      <c r="D132" s="173">
        <f t="shared" si="80"/>
        <v>116000</v>
      </c>
      <c r="E132" s="173">
        <f t="shared" si="81"/>
        <v>0</v>
      </c>
      <c r="F132" s="75">
        <f t="shared" si="56"/>
        <v>100</v>
      </c>
      <c r="G132" s="173">
        <v>116000</v>
      </c>
      <c r="H132" s="173">
        <v>116000</v>
      </c>
      <c r="I132" s="173">
        <f t="shared" si="52"/>
        <v>100</v>
      </c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326"/>
      <c r="AD132" s="327"/>
      <c r="AE132" s="327"/>
      <c r="AF132" s="327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8"/>
      <c r="BH132" s="328"/>
    </row>
    <row r="133" spans="1:60" s="329" customFormat="1" ht="31.5" x14ac:dyDescent="0.3">
      <c r="A133" s="345" t="s">
        <v>140</v>
      </c>
      <c r="B133" s="220">
        <v>2250127</v>
      </c>
      <c r="C133" s="346"/>
      <c r="D133" s="173">
        <f t="shared" si="80"/>
        <v>0</v>
      </c>
      <c r="E133" s="173">
        <f t="shared" si="81"/>
        <v>0</v>
      </c>
      <c r="F133" s="75" t="e">
        <f t="shared" si="56"/>
        <v>#DIV/0!</v>
      </c>
      <c r="G133" s="173"/>
      <c r="H133" s="173"/>
      <c r="I133" s="173" t="e">
        <f t="shared" si="52"/>
        <v>#DIV/0!</v>
      </c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326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8"/>
      <c r="BH133" s="328"/>
    </row>
    <row r="134" spans="1:60" s="329" customFormat="1" ht="18.75" x14ac:dyDescent="0.3">
      <c r="A134" s="345" t="s">
        <v>141</v>
      </c>
      <c r="B134" s="220">
        <v>2250267</v>
      </c>
      <c r="C134" s="346"/>
      <c r="D134" s="173">
        <f t="shared" si="80"/>
        <v>0</v>
      </c>
      <c r="E134" s="173">
        <f t="shared" si="81"/>
        <v>0</v>
      </c>
      <c r="F134" s="75" t="e">
        <f t="shared" si="56"/>
        <v>#DIV/0!</v>
      </c>
      <c r="G134" s="173"/>
      <c r="H134" s="173"/>
      <c r="I134" s="173" t="e">
        <f t="shared" si="52"/>
        <v>#DIV/0!</v>
      </c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326"/>
      <c r="AD134" s="327"/>
      <c r="AE134" s="327"/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7"/>
      <c r="BC134" s="327"/>
      <c r="BD134" s="327"/>
      <c r="BE134" s="327"/>
      <c r="BF134" s="327"/>
      <c r="BG134" s="328"/>
      <c r="BH134" s="328"/>
    </row>
    <row r="135" spans="1:60" s="329" customFormat="1" ht="18.75" x14ac:dyDescent="0.3">
      <c r="A135" s="349" t="s">
        <v>142</v>
      </c>
      <c r="B135" s="220">
        <v>2250312</v>
      </c>
      <c r="C135" s="346"/>
      <c r="D135" s="173">
        <f t="shared" si="80"/>
        <v>0</v>
      </c>
      <c r="E135" s="173">
        <f t="shared" si="81"/>
        <v>0</v>
      </c>
      <c r="F135" s="75" t="e">
        <f t="shared" si="56"/>
        <v>#DIV/0!</v>
      </c>
      <c r="G135" s="173"/>
      <c r="H135" s="173"/>
      <c r="I135" s="173" t="e">
        <f t="shared" ref="I135:I202" si="82">H135/G135*100</f>
        <v>#DIV/0!</v>
      </c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326"/>
      <c r="AD135" s="327"/>
      <c r="AE135" s="327"/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8"/>
      <c r="BH135" s="328"/>
    </row>
    <row r="136" spans="1:60" s="329" customFormat="1" ht="18.75" x14ac:dyDescent="0.3">
      <c r="A136" s="349" t="s">
        <v>143</v>
      </c>
      <c r="B136" s="220">
        <v>2250241</v>
      </c>
      <c r="C136" s="346"/>
      <c r="D136" s="173">
        <f t="shared" si="80"/>
        <v>0</v>
      </c>
      <c r="E136" s="173">
        <f t="shared" si="81"/>
        <v>0</v>
      </c>
      <c r="F136" s="75" t="e">
        <f t="shared" si="56"/>
        <v>#DIV/0!</v>
      </c>
      <c r="G136" s="173"/>
      <c r="H136" s="173"/>
      <c r="I136" s="173" t="e">
        <f t="shared" si="82"/>
        <v>#DIV/0!</v>
      </c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326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8"/>
      <c r="BH136" s="328"/>
    </row>
    <row r="137" spans="1:60" s="329" customFormat="1" ht="18.75" x14ac:dyDescent="0.3">
      <c r="A137" s="350" t="s">
        <v>144</v>
      </c>
      <c r="B137" s="220">
        <v>2250132</v>
      </c>
      <c r="C137" s="346"/>
      <c r="D137" s="173">
        <f t="shared" si="80"/>
        <v>0</v>
      </c>
      <c r="E137" s="173">
        <f t="shared" si="81"/>
        <v>0</v>
      </c>
      <c r="F137" s="75" t="e">
        <f t="shared" si="56"/>
        <v>#DIV/0!</v>
      </c>
      <c r="G137" s="173"/>
      <c r="H137" s="173"/>
      <c r="I137" s="173" t="e">
        <f t="shared" si="82"/>
        <v>#DIV/0!</v>
      </c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326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8"/>
      <c r="BH137" s="328"/>
    </row>
    <row r="138" spans="1:60" s="329" customFormat="1" ht="18.75" x14ac:dyDescent="0.3">
      <c r="A138" s="345" t="s">
        <v>145</v>
      </c>
      <c r="B138" s="220">
        <v>2250184</v>
      </c>
      <c r="C138" s="346"/>
      <c r="D138" s="173">
        <f t="shared" si="80"/>
        <v>0</v>
      </c>
      <c r="E138" s="173">
        <f t="shared" si="81"/>
        <v>0</v>
      </c>
      <c r="F138" s="75" t="e">
        <f t="shared" si="56"/>
        <v>#DIV/0!</v>
      </c>
      <c r="G138" s="173"/>
      <c r="H138" s="173"/>
      <c r="I138" s="173" t="e">
        <f t="shared" si="82"/>
        <v>#DIV/0!</v>
      </c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326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8"/>
      <c r="BH138" s="328"/>
    </row>
    <row r="139" spans="1:60" s="329" customFormat="1" ht="32.25" customHeight="1" x14ac:dyDescent="0.3">
      <c r="A139" s="282" t="s">
        <v>146</v>
      </c>
      <c r="B139" s="251">
        <v>2250467</v>
      </c>
      <c r="C139" s="346"/>
      <c r="D139" s="173">
        <f t="shared" si="80"/>
        <v>0</v>
      </c>
      <c r="E139" s="173">
        <f t="shared" si="81"/>
        <v>0</v>
      </c>
      <c r="F139" s="75" t="e">
        <f t="shared" si="56"/>
        <v>#DIV/0!</v>
      </c>
      <c r="G139" s="173"/>
      <c r="H139" s="173"/>
      <c r="I139" s="173" t="e">
        <f t="shared" si="82"/>
        <v>#DIV/0!</v>
      </c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326"/>
      <c r="AD139" s="327"/>
      <c r="AE139" s="327"/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8"/>
      <c r="BH139" s="328"/>
    </row>
    <row r="140" spans="1:60" s="353" customFormat="1" ht="32.25" customHeight="1" x14ac:dyDescent="0.3">
      <c r="A140" s="231" t="s">
        <v>84</v>
      </c>
      <c r="B140" s="209">
        <v>226</v>
      </c>
      <c r="C140" s="334">
        <f>C141</f>
        <v>0</v>
      </c>
      <c r="D140" s="334">
        <f t="shared" ref="D140:H140" si="83">D141</f>
        <v>0</v>
      </c>
      <c r="E140" s="334">
        <f t="shared" si="83"/>
        <v>0</v>
      </c>
      <c r="F140" s="96" t="e">
        <f t="shared" ref="F140:F206" si="84">D140/C140*100</f>
        <v>#DIV/0!</v>
      </c>
      <c r="G140" s="334">
        <f t="shared" si="83"/>
        <v>0</v>
      </c>
      <c r="H140" s="334">
        <f t="shared" si="83"/>
        <v>0</v>
      </c>
      <c r="I140" s="334" t="e">
        <f t="shared" si="82"/>
        <v>#DIV/0!</v>
      </c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6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1"/>
      <c r="BA140" s="351"/>
      <c r="BB140" s="351"/>
      <c r="BC140" s="351"/>
      <c r="BD140" s="351"/>
      <c r="BE140" s="351"/>
      <c r="BF140" s="351"/>
      <c r="BG140" s="352"/>
      <c r="BH140" s="352"/>
    </row>
    <row r="141" spans="1:60" s="329" customFormat="1" ht="32.25" customHeight="1" x14ac:dyDescent="0.3">
      <c r="A141" s="282" t="s">
        <v>147</v>
      </c>
      <c r="B141" s="251">
        <v>2260435</v>
      </c>
      <c r="C141" s="346"/>
      <c r="D141" s="173">
        <f>H141</f>
        <v>0</v>
      </c>
      <c r="E141" s="173">
        <f>C141-D141</f>
        <v>0</v>
      </c>
      <c r="F141" s="75" t="e">
        <f t="shared" si="84"/>
        <v>#DIV/0!</v>
      </c>
      <c r="G141" s="173"/>
      <c r="H141" s="173"/>
      <c r="I141" s="173" t="e">
        <f t="shared" si="82"/>
        <v>#DIV/0!</v>
      </c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326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7"/>
      <c r="BF141" s="327"/>
      <c r="BG141" s="328"/>
      <c r="BH141" s="328"/>
    </row>
    <row r="142" spans="1:60" s="344" customFormat="1" ht="18.75" x14ac:dyDescent="0.25">
      <c r="A142" s="339" t="s">
        <v>148</v>
      </c>
      <c r="B142" s="354" t="s">
        <v>149</v>
      </c>
      <c r="C142" s="355">
        <f>C143+C149+C153</f>
        <v>165247</v>
      </c>
      <c r="D142" s="355">
        <f t="shared" ref="D142:H142" si="85">D143+D149+D153</f>
        <v>165246.91999999998</v>
      </c>
      <c r="E142" s="355">
        <f t="shared" si="85"/>
        <v>8.000000000174623E-2</v>
      </c>
      <c r="F142" s="161">
        <f t="shared" si="84"/>
        <v>99.999951587623372</v>
      </c>
      <c r="G142" s="355">
        <f t="shared" si="85"/>
        <v>165247</v>
      </c>
      <c r="H142" s="355">
        <f t="shared" si="85"/>
        <v>165246.91999999998</v>
      </c>
      <c r="I142" s="355">
        <f t="shared" si="82"/>
        <v>99.999951587623372</v>
      </c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343"/>
      <c r="BH142" s="343"/>
    </row>
    <row r="143" spans="1:60" s="360" customFormat="1" ht="21" customHeight="1" x14ac:dyDescent="0.25">
      <c r="A143" s="231" t="s">
        <v>29</v>
      </c>
      <c r="B143" s="357">
        <v>225</v>
      </c>
      <c r="C143" s="210">
        <f t="shared" ref="C143:H143" si="86">SUM(C144:C148)</f>
        <v>88231</v>
      </c>
      <c r="D143" s="210">
        <f t="shared" si="86"/>
        <v>88230.92</v>
      </c>
      <c r="E143" s="210">
        <f t="shared" si="86"/>
        <v>8.000000000174623E-2</v>
      </c>
      <c r="F143" s="96">
        <f t="shared" si="84"/>
        <v>99.99990932892068</v>
      </c>
      <c r="G143" s="210">
        <f t="shared" si="86"/>
        <v>88231</v>
      </c>
      <c r="H143" s="210">
        <f t="shared" si="86"/>
        <v>88230.92</v>
      </c>
      <c r="I143" s="210">
        <f t="shared" si="82"/>
        <v>99.99990932892068</v>
      </c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358"/>
      <c r="AD143" s="358"/>
      <c r="AE143" s="358"/>
      <c r="AF143" s="358"/>
      <c r="AG143" s="358"/>
      <c r="AH143" s="358"/>
      <c r="AI143" s="358"/>
      <c r="AJ143" s="358"/>
      <c r="AK143" s="358"/>
      <c r="AL143" s="358"/>
      <c r="AM143" s="358"/>
      <c r="AN143" s="358"/>
      <c r="AO143" s="358"/>
      <c r="AP143" s="358"/>
      <c r="AQ143" s="358"/>
      <c r="AR143" s="358"/>
      <c r="AS143" s="358"/>
      <c r="AT143" s="358"/>
      <c r="AU143" s="358"/>
      <c r="AV143" s="358"/>
      <c r="AW143" s="358"/>
      <c r="AX143" s="358"/>
      <c r="AY143" s="358"/>
      <c r="AZ143" s="358"/>
      <c r="BA143" s="358"/>
      <c r="BB143" s="358"/>
      <c r="BC143" s="358"/>
      <c r="BD143" s="358"/>
      <c r="BE143" s="358"/>
      <c r="BF143" s="358"/>
      <c r="BG143" s="359"/>
      <c r="BH143" s="359"/>
    </row>
    <row r="144" spans="1:60" s="237" customFormat="1" ht="18.75" x14ac:dyDescent="0.3">
      <c r="A144" s="256" t="s">
        <v>150</v>
      </c>
      <c r="B144" s="220">
        <v>2250011</v>
      </c>
      <c r="C144" s="221">
        <v>10160</v>
      </c>
      <c r="D144" s="187">
        <f t="shared" ref="D144:D148" si="87">H144</f>
        <v>10160</v>
      </c>
      <c r="E144" s="187">
        <f t="shared" ref="E144:E148" si="88">C144-D144</f>
        <v>0</v>
      </c>
      <c r="F144" s="75">
        <f t="shared" si="84"/>
        <v>100</v>
      </c>
      <c r="G144" s="187">
        <v>10160</v>
      </c>
      <c r="H144" s="187">
        <v>10160</v>
      </c>
      <c r="I144" s="187">
        <f t="shared" si="82"/>
        <v>100</v>
      </c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222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6"/>
      <c r="BH144" s="236"/>
    </row>
    <row r="145" spans="1:60" s="248" customFormat="1" ht="18.75" x14ac:dyDescent="0.3">
      <c r="A145" s="256" t="s">
        <v>151</v>
      </c>
      <c r="B145" s="260">
        <v>2250103</v>
      </c>
      <c r="C145" s="221">
        <v>15000</v>
      </c>
      <c r="D145" s="243">
        <f t="shared" si="87"/>
        <v>15000</v>
      </c>
      <c r="E145" s="243">
        <f t="shared" si="88"/>
        <v>0</v>
      </c>
      <c r="F145" s="75">
        <f t="shared" si="84"/>
        <v>100</v>
      </c>
      <c r="G145" s="243">
        <v>15000</v>
      </c>
      <c r="H145" s="243">
        <v>15000</v>
      </c>
      <c r="I145" s="243">
        <f t="shared" si="82"/>
        <v>100</v>
      </c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5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7"/>
      <c r="BH145" s="247"/>
    </row>
    <row r="146" spans="1:60" s="248" customFormat="1" ht="18.75" x14ac:dyDescent="0.3">
      <c r="A146" s="219" t="s">
        <v>152</v>
      </c>
      <c r="B146" s="260">
        <v>2250105</v>
      </c>
      <c r="C146" s="240"/>
      <c r="D146" s="243">
        <f t="shared" si="87"/>
        <v>0</v>
      </c>
      <c r="E146" s="243">
        <f t="shared" si="88"/>
        <v>0</v>
      </c>
      <c r="F146" s="75" t="e">
        <f t="shared" si="84"/>
        <v>#DIV/0!</v>
      </c>
      <c r="G146" s="243">
        <v>0</v>
      </c>
      <c r="H146" s="243">
        <v>0</v>
      </c>
      <c r="I146" s="243" t="e">
        <f t="shared" si="82"/>
        <v>#DIV/0!</v>
      </c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5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46"/>
      <c r="AQ146" s="246"/>
      <c r="AR146" s="246"/>
      <c r="AS146" s="246"/>
      <c r="AT146" s="246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7"/>
      <c r="BH146" s="247"/>
    </row>
    <row r="147" spans="1:60" s="329" customFormat="1" ht="18.75" x14ac:dyDescent="0.3">
      <c r="A147" s="219" t="s">
        <v>153</v>
      </c>
      <c r="B147" s="260">
        <v>2250124</v>
      </c>
      <c r="C147" s="221">
        <v>63071</v>
      </c>
      <c r="D147" s="173">
        <f t="shared" si="87"/>
        <v>63070.92</v>
      </c>
      <c r="E147" s="173">
        <f t="shared" si="88"/>
        <v>8.000000000174623E-2</v>
      </c>
      <c r="F147" s="75">
        <f t="shared" si="84"/>
        <v>99.999873158821003</v>
      </c>
      <c r="G147" s="173">
        <v>63071</v>
      </c>
      <c r="H147" s="173">
        <v>63070.92</v>
      </c>
      <c r="I147" s="173">
        <f t="shared" si="82"/>
        <v>99.999873158821003</v>
      </c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326"/>
      <c r="AD147" s="327"/>
      <c r="AE147" s="327"/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8"/>
      <c r="BH147" s="328"/>
    </row>
    <row r="148" spans="1:60" s="329" customFormat="1" ht="31.5" x14ac:dyDescent="0.3">
      <c r="A148" s="219" t="s">
        <v>154</v>
      </c>
      <c r="B148" s="260">
        <v>2250194</v>
      </c>
      <c r="C148" s="240"/>
      <c r="D148" s="173">
        <f t="shared" si="87"/>
        <v>0</v>
      </c>
      <c r="E148" s="173">
        <f t="shared" si="88"/>
        <v>0</v>
      </c>
      <c r="F148" s="75" t="e">
        <f t="shared" si="84"/>
        <v>#DIV/0!</v>
      </c>
      <c r="G148" s="173">
        <v>0</v>
      </c>
      <c r="H148" s="173">
        <v>0</v>
      </c>
      <c r="I148" s="173" t="e">
        <f t="shared" si="82"/>
        <v>#DIV/0!</v>
      </c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326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8"/>
      <c r="BH148" s="328"/>
    </row>
    <row r="149" spans="1:60" s="363" customFormat="1" ht="21.75" customHeight="1" x14ac:dyDescent="0.3">
      <c r="A149" s="208" t="s">
        <v>31</v>
      </c>
      <c r="B149" s="361">
        <v>226</v>
      </c>
      <c r="C149" s="210">
        <f>SUM(C150:C152)</f>
        <v>77016</v>
      </c>
      <c r="D149" s="210">
        <f t="shared" ref="D149:H149" si="89">SUM(D150:D152)</f>
        <v>77016</v>
      </c>
      <c r="E149" s="210">
        <f t="shared" si="89"/>
        <v>0</v>
      </c>
      <c r="F149" s="96">
        <f t="shared" si="84"/>
        <v>100</v>
      </c>
      <c r="G149" s="210">
        <f t="shared" si="89"/>
        <v>77016</v>
      </c>
      <c r="H149" s="210">
        <f t="shared" si="89"/>
        <v>77016</v>
      </c>
      <c r="I149" s="210">
        <f t="shared" si="82"/>
        <v>100</v>
      </c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62"/>
      <c r="BH149" s="362"/>
    </row>
    <row r="150" spans="1:60" s="329" customFormat="1" ht="18.75" x14ac:dyDescent="0.3">
      <c r="A150" s="364" t="s">
        <v>155</v>
      </c>
      <c r="B150" s="255">
        <v>2260094</v>
      </c>
      <c r="C150" s="240"/>
      <c r="D150" s="173">
        <f t="shared" ref="D150:D152" si="90">H150</f>
        <v>0</v>
      </c>
      <c r="E150" s="173">
        <f t="shared" ref="E150:E152" si="91">C150-D150</f>
        <v>0</v>
      </c>
      <c r="F150" s="75" t="e">
        <f t="shared" si="84"/>
        <v>#DIV/0!</v>
      </c>
      <c r="G150" s="173">
        <v>0</v>
      </c>
      <c r="H150" s="173">
        <v>0</v>
      </c>
      <c r="I150" s="173" t="e">
        <f t="shared" si="82"/>
        <v>#DIV/0!</v>
      </c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326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27"/>
      <c r="BG150" s="328"/>
      <c r="BH150" s="328"/>
    </row>
    <row r="151" spans="1:60" s="329" customFormat="1" ht="21" customHeight="1" x14ac:dyDescent="0.3">
      <c r="A151" s="365" t="s">
        <v>156</v>
      </c>
      <c r="B151" s="277">
        <v>2260101</v>
      </c>
      <c r="C151" s="240">
        <v>17016</v>
      </c>
      <c r="D151" s="173">
        <f t="shared" si="90"/>
        <v>17016</v>
      </c>
      <c r="E151" s="173">
        <f t="shared" si="91"/>
        <v>0</v>
      </c>
      <c r="F151" s="75">
        <f t="shared" si="84"/>
        <v>100</v>
      </c>
      <c r="G151" s="173">
        <v>17016</v>
      </c>
      <c r="H151" s="173">
        <v>17016</v>
      </c>
      <c r="I151" s="173">
        <f t="shared" si="82"/>
        <v>100</v>
      </c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326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8"/>
      <c r="BH151" s="328"/>
    </row>
    <row r="152" spans="1:60" s="329" customFormat="1" ht="31.5" x14ac:dyDescent="0.3">
      <c r="A152" s="366" t="s">
        <v>157</v>
      </c>
      <c r="B152" s="255">
        <v>2260204</v>
      </c>
      <c r="C152" s="240">
        <v>60000</v>
      </c>
      <c r="D152" s="173">
        <f t="shared" si="90"/>
        <v>60000</v>
      </c>
      <c r="E152" s="173">
        <f t="shared" si="91"/>
        <v>0</v>
      </c>
      <c r="F152" s="75">
        <f t="shared" si="84"/>
        <v>100</v>
      </c>
      <c r="G152" s="173">
        <v>60000</v>
      </c>
      <c r="H152" s="173">
        <v>60000</v>
      </c>
      <c r="I152" s="173">
        <f t="shared" si="82"/>
        <v>100</v>
      </c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326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8"/>
      <c r="BH152" s="328"/>
    </row>
    <row r="153" spans="1:60" s="300" customFormat="1" ht="26.25" customHeight="1" x14ac:dyDescent="0.25">
      <c r="A153" s="294" t="s">
        <v>40</v>
      </c>
      <c r="B153" s="367">
        <v>340</v>
      </c>
      <c r="C153" s="296">
        <f>C154</f>
        <v>0</v>
      </c>
      <c r="D153" s="296">
        <f t="shared" ref="D153:H153" si="92">D154</f>
        <v>0</v>
      </c>
      <c r="E153" s="296">
        <f t="shared" si="92"/>
        <v>0</v>
      </c>
      <c r="F153" s="120" t="e">
        <f t="shared" si="84"/>
        <v>#DIV/0!</v>
      </c>
      <c r="G153" s="296">
        <f t="shared" si="92"/>
        <v>0</v>
      </c>
      <c r="H153" s="296">
        <f t="shared" si="92"/>
        <v>0</v>
      </c>
      <c r="I153" s="296" t="e">
        <f t="shared" si="82"/>
        <v>#DIV/0!</v>
      </c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9"/>
      <c r="BH153" s="299"/>
    </row>
    <row r="154" spans="1:60" s="302" customFormat="1" ht="16.5" customHeight="1" x14ac:dyDescent="0.25">
      <c r="A154" s="231"/>
      <c r="B154" s="357">
        <v>346</v>
      </c>
      <c r="C154" s="210">
        <f>SUM(C155:C157)</f>
        <v>0</v>
      </c>
      <c r="D154" s="210">
        <f t="shared" ref="D154:H154" si="93">SUM(D155:D157)</f>
        <v>0</v>
      </c>
      <c r="E154" s="210">
        <f t="shared" si="93"/>
        <v>0</v>
      </c>
      <c r="F154" s="96" t="e">
        <f t="shared" si="84"/>
        <v>#DIV/0!</v>
      </c>
      <c r="G154" s="210">
        <f t="shared" si="93"/>
        <v>0</v>
      </c>
      <c r="H154" s="210">
        <f t="shared" si="93"/>
        <v>0</v>
      </c>
      <c r="I154" s="210" t="e">
        <f t="shared" si="82"/>
        <v>#DIV/0!</v>
      </c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301"/>
      <c r="BH154" s="301"/>
    </row>
    <row r="155" spans="1:60" s="237" customFormat="1" ht="18.75" x14ac:dyDescent="0.3">
      <c r="A155" s="368" t="s">
        <v>158</v>
      </c>
      <c r="B155" s="255">
        <v>3460008</v>
      </c>
      <c r="C155" s="240"/>
      <c r="D155" s="187">
        <f t="shared" ref="D155:D157" si="94">H155</f>
        <v>0</v>
      </c>
      <c r="E155" s="187">
        <f t="shared" ref="E155:E157" si="95">C155-D155</f>
        <v>0</v>
      </c>
      <c r="F155" s="75" t="e">
        <f t="shared" si="84"/>
        <v>#DIV/0!</v>
      </c>
      <c r="G155" s="187"/>
      <c r="H155" s="187"/>
      <c r="I155" s="187" t="e">
        <f t="shared" si="82"/>
        <v>#DIV/0!</v>
      </c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222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6"/>
      <c r="BH155" s="236"/>
    </row>
    <row r="156" spans="1:60" s="237" customFormat="1" ht="18.75" x14ac:dyDescent="0.3">
      <c r="A156" s="368" t="s">
        <v>159</v>
      </c>
      <c r="B156" s="255">
        <v>3460013</v>
      </c>
      <c r="C156" s="240"/>
      <c r="D156" s="187">
        <f t="shared" si="94"/>
        <v>0</v>
      </c>
      <c r="E156" s="187">
        <f t="shared" si="95"/>
        <v>0</v>
      </c>
      <c r="F156" s="75" t="e">
        <f t="shared" si="84"/>
        <v>#DIV/0!</v>
      </c>
      <c r="G156" s="187"/>
      <c r="H156" s="187"/>
      <c r="I156" s="187" t="e">
        <f t="shared" si="82"/>
        <v>#DIV/0!</v>
      </c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222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6"/>
      <c r="BH156" s="236"/>
    </row>
    <row r="157" spans="1:60" s="237" customFormat="1" ht="69" customHeight="1" x14ac:dyDescent="0.3">
      <c r="A157" s="349" t="s">
        <v>130</v>
      </c>
      <c r="B157" s="255">
        <v>3460024</v>
      </c>
      <c r="C157" s="240"/>
      <c r="D157" s="187">
        <f t="shared" si="94"/>
        <v>0</v>
      </c>
      <c r="E157" s="187">
        <f t="shared" si="95"/>
        <v>0</v>
      </c>
      <c r="F157" s="75" t="e">
        <f t="shared" si="84"/>
        <v>#DIV/0!</v>
      </c>
      <c r="G157" s="187"/>
      <c r="H157" s="187"/>
      <c r="I157" s="187" t="e">
        <f t="shared" si="82"/>
        <v>#DIV/0!</v>
      </c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222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6"/>
      <c r="BH157" s="236"/>
    </row>
    <row r="158" spans="1:60" s="370" customFormat="1" ht="18.75" x14ac:dyDescent="0.25">
      <c r="A158" s="339" t="s">
        <v>160</v>
      </c>
      <c r="B158" s="340" t="s">
        <v>161</v>
      </c>
      <c r="C158" s="341">
        <f t="shared" ref="C158:H158" si="96">C159+C162+C164</f>
        <v>943792</v>
      </c>
      <c r="D158" s="341">
        <f t="shared" si="96"/>
        <v>943791.64</v>
      </c>
      <c r="E158" s="341">
        <f t="shared" si="96"/>
        <v>0.36000000000058208</v>
      </c>
      <c r="F158" s="161">
        <f t="shared" si="84"/>
        <v>99.999961856002173</v>
      </c>
      <c r="G158" s="341">
        <f t="shared" si="96"/>
        <v>943792</v>
      </c>
      <c r="H158" s="341">
        <f t="shared" si="96"/>
        <v>943791.64</v>
      </c>
      <c r="I158" s="341">
        <f t="shared" si="82"/>
        <v>99.999961856002173</v>
      </c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69"/>
      <c r="BH158" s="369"/>
    </row>
    <row r="159" spans="1:60" s="253" customFormat="1" ht="21" customHeight="1" x14ac:dyDescent="0.25">
      <c r="A159" s="231" t="s">
        <v>29</v>
      </c>
      <c r="B159" s="357">
        <v>225</v>
      </c>
      <c r="C159" s="210">
        <f t="shared" ref="C159:H159" si="97">SUM(C160:C161)</f>
        <v>181977</v>
      </c>
      <c r="D159" s="210">
        <f t="shared" si="97"/>
        <v>181976.64</v>
      </c>
      <c r="E159" s="210">
        <f t="shared" si="97"/>
        <v>0.36000000000058208</v>
      </c>
      <c r="F159" s="96">
        <f t="shared" si="84"/>
        <v>99.999802172802063</v>
      </c>
      <c r="G159" s="210">
        <f t="shared" si="97"/>
        <v>181977</v>
      </c>
      <c r="H159" s="210">
        <f t="shared" si="97"/>
        <v>181976.64</v>
      </c>
      <c r="I159" s="210">
        <f t="shared" si="82"/>
        <v>99.999802172802063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252"/>
      <c r="BH159" s="252"/>
    </row>
    <row r="160" spans="1:60" s="237" customFormat="1" ht="18.75" x14ac:dyDescent="0.3">
      <c r="A160" s="254" t="s">
        <v>162</v>
      </c>
      <c r="B160" s="260">
        <v>2250125</v>
      </c>
      <c r="C160" s="221">
        <v>29577</v>
      </c>
      <c r="D160" s="187">
        <f t="shared" ref="D160:D161" si="98">H160</f>
        <v>29576.639999999999</v>
      </c>
      <c r="E160" s="187">
        <f t="shared" ref="E160:E161" si="99">C160-D160</f>
        <v>0.36000000000058208</v>
      </c>
      <c r="F160" s="75">
        <f t="shared" si="84"/>
        <v>99.998782838016027</v>
      </c>
      <c r="G160" s="187">
        <v>29577</v>
      </c>
      <c r="H160" s="187">
        <v>29576.639999999999</v>
      </c>
      <c r="I160" s="187">
        <f t="shared" si="82"/>
        <v>99.998782838016027</v>
      </c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222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6"/>
      <c r="BH160" s="236"/>
    </row>
    <row r="161" spans="1:60" s="237" customFormat="1" ht="18.75" x14ac:dyDescent="0.3">
      <c r="A161" s="254" t="s">
        <v>163</v>
      </c>
      <c r="B161" s="260">
        <v>2250126</v>
      </c>
      <c r="C161" s="221">
        <v>152400</v>
      </c>
      <c r="D161" s="187">
        <f t="shared" si="98"/>
        <v>152400</v>
      </c>
      <c r="E161" s="187">
        <f t="shared" si="99"/>
        <v>0</v>
      </c>
      <c r="F161" s="75">
        <f t="shared" si="84"/>
        <v>100</v>
      </c>
      <c r="G161" s="187">
        <v>152400</v>
      </c>
      <c r="H161" s="187">
        <v>152400</v>
      </c>
      <c r="I161" s="187">
        <f t="shared" si="82"/>
        <v>100</v>
      </c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222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6"/>
      <c r="BH161" s="236"/>
    </row>
    <row r="162" spans="1:60" s="372" customFormat="1" ht="21.75" customHeight="1" x14ac:dyDescent="0.3">
      <c r="A162" s="208" t="s">
        <v>31</v>
      </c>
      <c r="B162" s="209">
        <v>226</v>
      </c>
      <c r="C162" s="210">
        <f>SUM(C163:C163)</f>
        <v>615065</v>
      </c>
      <c r="D162" s="210">
        <f t="shared" ref="D162:H162" si="100">SUM(D163:D163)</f>
        <v>615065</v>
      </c>
      <c r="E162" s="210">
        <f t="shared" si="100"/>
        <v>0</v>
      </c>
      <c r="F162" s="96">
        <f t="shared" si="84"/>
        <v>100</v>
      </c>
      <c r="G162" s="210">
        <f t="shared" si="100"/>
        <v>615065</v>
      </c>
      <c r="H162" s="210">
        <f t="shared" si="100"/>
        <v>615065</v>
      </c>
      <c r="I162" s="210">
        <f t="shared" si="82"/>
        <v>100</v>
      </c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6"/>
      <c r="AT162" s="336"/>
      <c r="AU162" s="336"/>
      <c r="AV162" s="336"/>
      <c r="AW162" s="336"/>
      <c r="AX162" s="336"/>
      <c r="AY162" s="336"/>
      <c r="AZ162" s="336"/>
      <c r="BA162" s="336"/>
      <c r="BB162" s="336"/>
      <c r="BC162" s="336"/>
      <c r="BD162" s="336"/>
      <c r="BE162" s="336"/>
      <c r="BF162" s="336"/>
      <c r="BG162" s="371"/>
      <c r="BH162" s="371"/>
    </row>
    <row r="163" spans="1:60" s="248" customFormat="1" ht="18.75" x14ac:dyDescent="0.3">
      <c r="A163" s="373" t="s">
        <v>164</v>
      </c>
      <c r="B163" s="260">
        <v>2260096</v>
      </c>
      <c r="C163" s="221">
        <v>615065</v>
      </c>
      <c r="D163" s="243">
        <f>H163</f>
        <v>615065</v>
      </c>
      <c r="E163" s="243">
        <f>C163-D163</f>
        <v>0</v>
      </c>
      <c r="F163" s="75">
        <f t="shared" si="84"/>
        <v>100</v>
      </c>
      <c r="G163" s="243">
        <v>615065</v>
      </c>
      <c r="H163" s="243">
        <v>615065</v>
      </c>
      <c r="I163" s="243">
        <f t="shared" si="82"/>
        <v>100</v>
      </c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5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7"/>
      <c r="BH163" s="247"/>
    </row>
    <row r="164" spans="1:60" s="253" customFormat="1" ht="21" customHeight="1" x14ac:dyDescent="0.25">
      <c r="A164" s="374" t="s">
        <v>40</v>
      </c>
      <c r="B164" s="375">
        <v>340</v>
      </c>
      <c r="C164" s="376">
        <f>C165</f>
        <v>146750</v>
      </c>
      <c r="D164" s="376">
        <f t="shared" ref="D164:H164" si="101">D165</f>
        <v>146750</v>
      </c>
      <c r="E164" s="376">
        <f t="shared" si="101"/>
        <v>0</v>
      </c>
      <c r="F164" s="120">
        <f t="shared" si="84"/>
        <v>100</v>
      </c>
      <c r="G164" s="376">
        <f t="shared" si="101"/>
        <v>146750</v>
      </c>
      <c r="H164" s="376">
        <f t="shared" si="101"/>
        <v>146750</v>
      </c>
      <c r="I164" s="376">
        <f t="shared" si="82"/>
        <v>100</v>
      </c>
      <c r="J164" s="377"/>
      <c r="K164" s="377"/>
      <c r="L164" s="377"/>
      <c r="M164" s="377"/>
      <c r="N164" s="377"/>
      <c r="O164" s="377"/>
      <c r="P164" s="377"/>
      <c r="Q164" s="377"/>
      <c r="R164" s="377"/>
      <c r="S164" s="377"/>
      <c r="T164" s="377"/>
      <c r="U164" s="377"/>
      <c r="V164" s="377"/>
      <c r="W164" s="377"/>
      <c r="X164" s="377"/>
      <c r="Y164" s="377"/>
      <c r="Z164" s="377"/>
      <c r="AA164" s="377"/>
      <c r="AB164" s="377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252"/>
      <c r="BH164" s="252"/>
    </row>
    <row r="165" spans="1:60" s="309" customFormat="1" ht="18.75" x14ac:dyDescent="0.25">
      <c r="A165" s="231" t="s">
        <v>132</v>
      </c>
      <c r="B165" s="357">
        <v>346</v>
      </c>
      <c r="C165" s="210">
        <f>SUM(C166:C166)</f>
        <v>146750</v>
      </c>
      <c r="D165" s="210">
        <f t="shared" ref="D165:H165" si="102">SUM(D166:D166)</f>
        <v>146750</v>
      </c>
      <c r="E165" s="210">
        <f t="shared" si="102"/>
        <v>0</v>
      </c>
      <c r="F165" s="96">
        <f t="shared" si="84"/>
        <v>100</v>
      </c>
      <c r="G165" s="210">
        <f t="shared" si="102"/>
        <v>146750</v>
      </c>
      <c r="H165" s="210">
        <f t="shared" si="102"/>
        <v>146750</v>
      </c>
      <c r="I165" s="210">
        <f t="shared" si="82"/>
        <v>100</v>
      </c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308"/>
      <c r="BH165" s="308"/>
    </row>
    <row r="166" spans="1:60" s="329" customFormat="1" ht="60" customHeight="1" x14ac:dyDescent="0.3">
      <c r="A166" s="349" t="s">
        <v>130</v>
      </c>
      <c r="B166" s="220">
        <v>3460024</v>
      </c>
      <c r="C166" s="240">
        <v>146750</v>
      </c>
      <c r="D166" s="173">
        <f>H166</f>
        <v>146750</v>
      </c>
      <c r="E166" s="173">
        <f>C166-D166</f>
        <v>0</v>
      </c>
      <c r="F166" s="75">
        <f t="shared" si="84"/>
        <v>100</v>
      </c>
      <c r="G166" s="173">
        <v>146750</v>
      </c>
      <c r="H166" s="173">
        <v>146750</v>
      </c>
      <c r="I166" s="173">
        <f t="shared" si="82"/>
        <v>100</v>
      </c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326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7"/>
      <c r="BF166" s="327"/>
      <c r="BG166" s="328"/>
      <c r="BH166" s="328"/>
    </row>
    <row r="167" spans="1:60" s="384" customFormat="1" ht="46.5" customHeight="1" x14ac:dyDescent="0.25">
      <c r="A167" s="378" t="s">
        <v>165</v>
      </c>
      <c r="B167" s="379" t="s">
        <v>166</v>
      </c>
      <c r="C167" s="380">
        <f>C67+C127+C142+C158</f>
        <v>6442615.4199999999</v>
      </c>
      <c r="D167" s="380">
        <f>D67+D127+D142+D158</f>
        <v>6438860.6499999994</v>
      </c>
      <c r="E167" s="380">
        <f>E67+E127+E142+E158</f>
        <v>3754.7700000001159</v>
      </c>
      <c r="F167" s="130">
        <f t="shared" si="84"/>
        <v>99.941719786837751</v>
      </c>
      <c r="G167" s="380">
        <f>G67+G127+G142+G158</f>
        <v>6442615.4199999999</v>
      </c>
      <c r="H167" s="380">
        <f>H67+H127+H142+H158</f>
        <v>6438860.6499999994</v>
      </c>
      <c r="I167" s="380">
        <f t="shared" si="82"/>
        <v>99.941719786837751</v>
      </c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1"/>
      <c r="Z167" s="381"/>
      <c r="AA167" s="381"/>
      <c r="AB167" s="381"/>
      <c r="AC167" s="382"/>
      <c r="AD167" s="382"/>
      <c r="AE167" s="382"/>
      <c r="AF167" s="382"/>
      <c r="AG167" s="382"/>
      <c r="AH167" s="382"/>
      <c r="AI167" s="382"/>
      <c r="AJ167" s="382"/>
      <c r="AK167" s="382"/>
      <c r="AL167" s="382"/>
      <c r="AM167" s="382"/>
      <c r="AN167" s="382"/>
      <c r="AO167" s="382"/>
      <c r="AP167" s="382"/>
      <c r="AQ167" s="382"/>
      <c r="AR167" s="382"/>
      <c r="AS167" s="382"/>
      <c r="AT167" s="382"/>
      <c r="AU167" s="382"/>
      <c r="AV167" s="382"/>
      <c r="AW167" s="382"/>
      <c r="AX167" s="382"/>
      <c r="AY167" s="382"/>
      <c r="AZ167" s="382"/>
      <c r="BA167" s="382"/>
      <c r="BB167" s="382"/>
      <c r="BC167" s="382"/>
      <c r="BD167" s="382"/>
      <c r="BE167" s="382"/>
      <c r="BF167" s="382"/>
      <c r="BG167" s="383"/>
      <c r="BH167" s="383"/>
    </row>
    <row r="168" spans="1:60" s="390" customFormat="1" ht="102" customHeight="1" x14ac:dyDescent="0.25">
      <c r="A168" s="385" t="s">
        <v>167</v>
      </c>
      <c r="B168" s="386" t="s">
        <v>168</v>
      </c>
      <c r="C168" s="387">
        <f t="shared" ref="C168:H168" si="103">C169+C184+C191</f>
        <v>1911772.85</v>
      </c>
      <c r="D168" s="387">
        <f t="shared" si="103"/>
        <v>1813321.95</v>
      </c>
      <c r="E168" s="387">
        <f t="shared" si="103"/>
        <v>98450.9</v>
      </c>
      <c r="F168" s="136">
        <f t="shared" si="84"/>
        <v>94.850282553180932</v>
      </c>
      <c r="G168" s="387">
        <f t="shared" si="103"/>
        <v>1911772.85</v>
      </c>
      <c r="H168" s="387">
        <f t="shared" si="103"/>
        <v>1911772.85</v>
      </c>
      <c r="I168" s="387">
        <f t="shared" si="82"/>
        <v>100</v>
      </c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C168" s="336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6"/>
      <c r="AW168" s="336"/>
      <c r="AX168" s="336"/>
      <c r="AY168" s="336"/>
      <c r="AZ168" s="336"/>
      <c r="BA168" s="336"/>
      <c r="BB168" s="336"/>
      <c r="BC168" s="336"/>
      <c r="BD168" s="336"/>
      <c r="BE168" s="336"/>
      <c r="BF168" s="336"/>
      <c r="BG168" s="389"/>
      <c r="BH168" s="389"/>
    </row>
    <row r="169" spans="1:60" s="370" customFormat="1" ht="18.75" x14ac:dyDescent="0.25">
      <c r="A169" s="158" t="s">
        <v>169</v>
      </c>
      <c r="B169" s="391" t="s">
        <v>74</v>
      </c>
      <c r="C169" s="392">
        <f t="shared" ref="C169:H169" si="104">C170+C174+C178</f>
        <v>244236.85</v>
      </c>
      <c r="D169" s="392">
        <f t="shared" si="104"/>
        <v>145785.95000000001</v>
      </c>
      <c r="E169" s="392">
        <f t="shared" si="104"/>
        <v>98450.9</v>
      </c>
      <c r="F169" s="161">
        <f t="shared" si="84"/>
        <v>59.690398889438676</v>
      </c>
      <c r="G169" s="392">
        <f t="shared" si="104"/>
        <v>244236.85</v>
      </c>
      <c r="H169" s="392">
        <f t="shared" si="104"/>
        <v>244236.85</v>
      </c>
      <c r="I169" s="392">
        <f t="shared" si="82"/>
        <v>100</v>
      </c>
      <c r="J169" s="393"/>
      <c r="K169" s="393"/>
      <c r="L169" s="393"/>
      <c r="M169" s="393"/>
      <c r="N169" s="393"/>
      <c r="O169" s="393"/>
      <c r="P169" s="393"/>
      <c r="Q169" s="393"/>
      <c r="R169" s="393"/>
      <c r="S169" s="393"/>
      <c r="T169" s="393"/>
      <c r="U169" s="393"/>
      <c r="V169" s="393"/>
      <c r="W169" s="393"/>
      <c r="X169" s="393"/>
      <c r="Y169" s="393"/>
      <c r="Z169" s="393"/>
      <c r="AA169" s="393"/>
      <c r="AB169" s="393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6"/>
      <c r="AW169" s="336"/>
      <c r="AX169" s="336"/>
      <c r="AY169" s="336"/>
      <c r="AZ169" s="336"/>
      <c r="BA169" s="336"/>
      <c r="BB169" s="336"/>
      <c r="BC169" s="336"/>
      <c r="BD169" s="336"/>
      <c r="BE169" s="336"/>
      <c r="BF169" s="336"/>
      <c r="BG169" s="369"/>
      <c r="BH169" s="369"/>
    </row>
    <row r="170" spans="1:60" s="363" customFormat="1" ht="21" customHeight="1" x14ac:dyDescent="0.25">
      <c r="A170" s="231" t="s">
        <v>29</v>
      </c>
      <c r="B170" s="394" t="s">
        <v>170</v>
      </c>
      <c r="C170" s="307">
        <f>SUM(C171:C173)</f>
        <v>0</v>
      </c>
      <c r="D170" s="307">
        <f t="shared" ref="D170:H170" si="105">SUM(D171:D173)</f>
        <v>0</v>
      </c>
      <c r="E170" s="307">
        <f t="shared" si="105"/>
        <v>0</v>
      </c>
      <c r="F170" s="96" t="e">
        <f t="shared" si="84"/>
        <v>#DIV/0!</v>
      </c>
      <c r="G170" s="307">
        <f t="shared" si="105"/>
        <v>0</v>
      </c>
      <c r="H170" s="307">
        <f t="shared" si="105"/>
        <v>0</v>
      </c>
      <c r="I170" s="307" t="e">
        <f t="shared" si="82"/>
        <v>#DIV/0!</v>
      </c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62"/>
      <c r="BH170" s="362"/>
    </row>
    <row r="171" spans="1:60" s="237" customFormat="1" ht="18.75" x14ac:dyDescent="0.3">
      <c r="A171" s="395" t="s">
        <v>171</v>
      </c>
      <c r="B171" s="260">
        <v>2250132</v>
      </c>
      <c r="C171" s="347"/>
      <c r="D171" s="187">
        <f t="shared" ref="D171:D173" si="106">H171</f>
        <v>0</v>
      </c>
      <c r="E171" s="187">
        <f t="shared" ref="E171:E173" si="107">C171-D171</f>
        <v>0</v>
      </c>
      <c r="F171" s="75" t="e">
        <f t="shared" si="84"/>
        <v>#DIV/0!</v>
      </c>
      <c r="G171" s="187"/>
      <c r="H171" s="187"/>
      <c r="I171" s="187" t="e">
        <f t="shared" si="82"/>
        <v>#DIV/0!</v>
      </c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222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6"/>
      <c r="BH171" s="236"/>
    </row>
    <row r="172" spans="1:60" s="329" customFormat="1" ht="18.75" x14ac:dyDescent="0.3">
      <c r="A172" s="396" t="s">
        <v>172</v>
      </c>
      <c r="B172" s="220">
        <v>2250134</v>
      </c>
      <c r="C172" s="240"/>
      <c r="D172" s="173">
        <f t="shared" si="106"/>
        <v>0</v>
      </c>
      <c r="E172" s="173">
        <f t="shared" si="107"/>
        <v>0</v>
      </c>
      <c r="F172" s="75" t="e">
        <f t="shared" si="84"/>
        <v>#DIV/0!</v>
      </c>
      <c r="G172" s="173"/>
      <c r="H172" s="173"/>
      <c r="I172" s="173" t="e">
        <f t="shared" si="82"/>
        <v>#DIV/0!</v>
      </c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326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7"/>
      <c r="BC172" s="327"/>
      <c r="BD172" s="327"/>
      <c r="BE172" s="327"/>
      <c r="BF172" s="327"/>
      <c r="BG172" s="328"/>
      <c r="BH172" s="328"/>
    </row>
    <row r="173" spans="1:60" s="248" customFormat="1" ht="18.75" x14ac:dyDescent="0.3">
      <c r="A173" s="348" t="s">
        <v>173</v>
      </c>
      <c r="B173" s="260">
        <v>2250135</v>
      </c>
      <c r="C173" s="346"/>
      <c r="D173" s="243">
        <f t="shared" si="106"/>
        <v>0</v>
      </c>
      <c r="E173" s="243">
        <f t="shared" si="107"/>
        <v>0</v>
      </c>
      <c r="F173" s="75" t="e">
        <f t="shared" si="84"/>
        <v>#DIV/0!</v>
      </c>
      <c r="G173" s="243"/>
      <c r="H173" s="243"/>
      <c r="I173" s="243" t="e">
        <f t="shared" si="82"/>
        <v>#DIV/0!</v>
      </c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5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246"/>
      <c r="AS173" s="246"/>
      <c r="AT173" s="246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7"/>
      <c r="BH173" s="247"/>
    </row>
    <row r="174" spans="1:60" s="363" customFormat="1" ht="24" customHeight="1" x14ac:dyDescent="0.25">
      <c r="A174" s="208" t="s">
        <v>31</v>
      </c>
      <c r="B174" s="394" t="s">
        <v>174</v>
      </c>
      <c r="C174" s="307">
        <f t="shared" ref="C174:H174" si="108">SUM(C175:C177)</f>
        <v>12000</v>
      </c>
      <c r="D174" s="307">
        <f t="shared" si="108"/>
        <v>12000</v>
      </c>
      <c r="E174" s="307">
        <f t="shared" si="108"/>
        <v>0</v>
      </c>
      <c r="F174" s="96">
        <f t="shared" si="84"/>
        <v>100</v>
      </c>
      <c r="G174" s="307">
        <f t="shared" si="108"/>
        <v>12000</v>
      </c>
      <c r="H174" s="307">
        <f t="shared" si="108"/>
        <v>12000</v>
      </c>
      <c r="I174" s="307">
        <f t="shared" si="82"/>
        <v>100</v>
      </c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62"/>
      <c r="BH174" s="362"/>
    </row>
    <row r="175" spans="1:60" s="398" customFormat="1" ht="18.75" x14ac:dyDescent="0.3">
      <c r="A175" s="348" t="s">
        <v>175</v>
      </c>
      <c r="B175" s="277">
        <v>2260048</v>
      </c>
      <c r="C175" s="346"/>
      <c r="D175" s="243">
        <f t="shared" ref="D175:D177" si="109">H175</f>
        <v>0</v>
      </c>
      <c r="E175" s="243">
        <f t="shared" ref="E175:E177" si="110">C175-D175</f>
        <v>0</v>
      </c>
      <c r="F175" s="75" t="e">
        <f t="shared" si="84"/>
        <v>#DIV/0!</v>
      </c>
      <c r="G175" s="243"/>
      <c r="H175" s="243"/>
      <c r="I175" s="243" t="e">
        <f t="shared" si="82"/>
        <v>#DIV/0!</v>
      </c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313"/>
      <c r="AD175" s="314"/>
      <c r="AE175" s="314"/>
      <c r="AF175" s="314"/>
      <c r="AG175" s="314"/>
      <c r="AH175" s="314"/>
      <c r="AI175" s="314"/>
      <c r="AJ175" s="314"/>
      <c r="AK175" s="314"/>
      <c r="AL175" s="314"/>
      <c r="AM175" s="314"/>
      <c r="AN175" s="314"/>
      <c r="AO175" s="314"/>
      <c r="AP175" s="314"/>
      <c r="AQ175" s="314"/>
      <c r="AR175" s="314"/>
      <c r="AS175" s="314"/>
      <c r="AT175" s="314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97"/>
      <c r="BH175" s="397"/>
    </row>
    <row r="176" spans="1:60" s="237" customFormat="1" ht="31.5" x14ac:dyDescent="0.3">
      <c r="A176" s="366" t="s">
        <v>176</v>
      </c>
      <c r="B176" s="255">
        <v>2260336</v>
      </c>
      <c r="C176" s="221">
        <v>12000</v>
      </c>
      <c r="D176" s="187">
        <f t="shared" si="109"/>
        <v>12000</v>
      </c>
      <c r="E176" s="187">
        <f t="shared" si="110"/>
        <v>0</v>
      </c>
      <c r="F176" s="75">
        <f t="shared" si="84"/>
        <v>100</v>
      </c>
      <c r="G176" s="187">
        <v>12000</v>
      </c>
      <c r="H176" s="187">
        <v>12000</v>
      </c>
      <c r="I176" s="187">
        <f t="shared" si="82"/>
        <v>100</v>
      </c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222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6"/>
      <c r="BH176" s="236"/>
    </row>
    <row r="177" spans="1:60" s="248" customFormat="1" ht="18.75" x14ac:dyDescent="0.3">
      <c r="A177" s="345" t="s">
        <v>177</v>
      </c>
      <c r="B177" s="277">
        <v>2260441</v>
      </c>
      <c r="C177" s="240"/>
      <c r="D177" s="243">
        <f t="shared" si="109"/>
        <v>0</v>
      </c>
      <c r="E177" s="243">
        <f t="shared" si="110"/>
        <v>0</v>
      </c>
      <c r="F177" s="75" t="e">
        <f t="shared" si="84"/>
        <v>#DIV/0!</v>
      </c>
      <c r="G177" s="243"/>
      <c r="H177" s="243"/>
      <c r="I177" s="243" t="e">
        <f t="shared" si="82"/>
        <v>#DIV/0!</v>
      </c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5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246"/>
      <c r="AS177" s="246"/>
      <c r="AT177" s="246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7"/>
      <c r="BH177" s="247"/>
    </row>
    <row r="178" spans="1:60" s="253" customFormat="1" ht="21.75" customHeight="1" x14ac:dyDescent="0.25">
      <c r="A178" s="231" t="s">
        <v>35</v>
      </c>
      <c r="B178" s="399" t="s">
        <v>178</v>
      </c>
      <c r="C178" s="307">
        <f t="shared" ref="C178:H178" si="111">SUM(C179:C183)</f>
        <v>232236.85</v>
      </c>
      <c r="D178" s="307">
        <f t="shared" si="111"/>
        <v>133785.95000000001</v>
      </c>
      <c r="E178" s="307">
        <f t="shared" si="111"/>
        <v>98450.9</v>
      </c>
      <c r="F178" s="96">
        <f t="shared" si="84"/>
        <v>57.607545917023941</v>
      </c>
      <c r="G178" s="307">
        <f t="shared" si="111"/>
        <v>232236.85</v>
      </c>
      <c r="H178" s="307">
        <f t="shared" si="111"/>
        <v>232236.85</v>
      </c>
      <c r="I178" s="307">
        <f t="shared" si="82"/>
        <v>100</v>
      </c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252"/>
      <c r="BH178" s="252"/>
    </row>
    <row r="179" spans="1:60" s="237" customFormat="1" ht="31.5" x14ac:dyDescent="0.3">
      <c r="A179" s="368" t="s">
        <v>179</v>
      </c>
      <c r="B179" s="400">
        <v>3100014</v>
      </c>
      <c r="C179" s="346">
        <v>133785.95000000001</v>
      </c>
      <c r="D179" s="187">
        <f t="shared" ref="D179:D183" si="112">H179</f>
        <v>133785.95000000001</v>
      </c>
      <c r="E179" s="187">
        <f t="shared" ref="E179:E183" si="113">C179-D179</f>
        <v>0</v>
      </c>
      <c r="F179" s="75">
        <f t="shared" si="84"/>
        <v>100</v>
      </c>
      <c r="G179" s="187">
        <v>133785.95000000001</v>
      </c>
      <c r="H179" s="187">
        <v>133785.95000000001</v>
      </c>
      <c r="I179" s="187">
        <f t="shared" si="82"/>
        <v>100</v>
      </c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222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6"/>
      <c r="BH179" s="236"/>
    </row>
    <row r="180" spans="1:60" s="237" customFormat="1" ht="31.5" x14ac:dyDescent="0.3">
      <c r="A180" s="368" t="s">
        <v>180</v>
      </c>
      <c r="B180" s="400">
        <v>3100004</v>
      </c>
      <c r="C180" s="346">
        <v>98450.9</v>
      </c>
      <c r="D180" s="187"/>
      <c r="E180" s="187">
        <f t="shared" si="113"/>
        <v>98450.9</v>
      </c>
      <c r="F180" s="75">
        <f t="shared" si="84"/>
        <v>0</v>
      </c>
      <c r="G180" s="187">
        <v>98450.9</v>
      </c>
      <c r="H180" s="187">
        <v>98450.9</v>
      </c>
      <c r="I180" s="187">
        <f t="shared" si="82"/>
        <v>100</v>
      </c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222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6"/>
      <c r="BH180" s="236"/>
    </row>
    <row r="181" spans="1:60" s="237" customFormat="1" ht="18.75" x14ac:dyDescent="0.3">
      <c r="A181" s="368" t="s">
        <v>181</v>
      </c>
      <c r="B181" s="400">
        <v>3100026</v>
      </c>
      <c r="C181" s="346"/>
      <c r="D181" s="187">
        <f t="shared" ref="D181:D182" si="114">H181</f>
        <v>0</v>
      </c>
      <c r="E181" s="187">
        <f t="shared" si="113"/>
        <v>0</v>
      </c>
      <c r="F181" s="75" t="e">
        <f t="shared" si="84"/>
        <v>#DIV/0!</v>
      </c>
      <c r="G181" s="187"/>
      <c r="H181" s="187"/>
      <c r="I181" s="187" t="e">
        <f t="shared" si="82"/>
        <v>#DIV/0!</v>
      </c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222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6"/>
      <c r="BH181" s="236"/>
    </row>
    <row r="182" spans="1:60" s="329" customFormat="1" ht="18.75" x14ac:dyDescent="0.3">
      <c r="A182" s="368" t="s">
        <v>182</v>
      </c>
      <c r="B182" s="277">
        <v>3100039</v>
      </c>
      <c r="C182" s="346"/>
      <c r="D182" s="187">
        <f t="shared" si="114"/>
        <v>0</v>
      </c>
      <c r="E182" s="187">
        <f t="shared" si="113"/>
        <v>0</v>
      </c>
      <c r="F182" s="75" t="e">
        <f t="shared" si="84"/>
        <v>#DIV/0!</v>
      </c>
      <c r="G182" s="173"/>
      <c r="H182" s="173"/>
      <c r="I182" s="187" t="e">
        <f t="shared" si="82"/>
        <v>#DIV/0!</v>
      </c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326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7"/>
      <c r="BF182" s="327"/>
      <c r="BG182" s="328"/>
      <c r="BH182" s="328"/>
    </row>
    <row r="183" spans="1:60" s="401" customFormat="1" ht="18.75" x14ac:dyDescent="0.3">
      <c r="A183" s="256" t="s">
        <v>183</v>
      </c>
      <c r="B183" s="304">
        <v>3100121</v>
      </c>
      <c r="C183" s="347"/>
      <c r="D183" s="187">
        <f t="shared" si="112"/>
        <v>0</v>
      </c>
      <c r="E183" s="187">
        <f t="shared" si="113"/>
        <v>0</v>
      </c>
      <c r="F183" s="75" t="e">
        <f t="shared" si="84"/>
        <v>#DIV/0!</v>
      </c>
      <c r="G183" s="187"/>
      <c r="H183" s="187"/>
      <c r="I183" s="187" t="e">
        <f t="shared" si="82"/>
        <v>#DIV/0!</v>
      </c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222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</row>
    <row r="184" spans="1:60" s="370" customFormat="1" ht="18.75" x14ac:dyDescent="0.25">
      <c r="A184" s="402" t="s">
        <v>184</v>
      </c>
      <c r="B184" s="391" t="s">
        <v>149</v>
      </c>
      <c r="C184" s="392">
        <f>C185+C187+C189</f>
        <v>1667536</v>
      </c>
      <c r="D184" s="392">
        <f t="shared" ref="D184:H184" si="115">D185+D187+D189</f>
        <v>1667536</v>
      </c>
      <c r="E184" s="392">
        <f t="shared" si="115"/>
        <v>0</v>
      </c>
      <c r="F184" s="161">
        <f t="shared" si="84"/>
        <v>100</v>
      </c>
      <c r="G184" s="392">
        <f t="shared" si="115"/>
        <v>1667536</v>
      </c>
      <c r="H184" s="392">
        <f t="shared" si="115"/>
        <v>1667536</v>
      </c>
      <c r="I184" s="392">
        <f t="shared" si="82"/>
        <v>100</v>
      </c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6"/>
      <c r="AW184" s="336"/>
      <c r="AX184" s="336"/>
      <c r="AY184" s="336"/>
      <c r="AZ184" s="336"/>
      <c r="BA184" s="336"/>
      <c r="BB184" s="336"/>
      <c r="BC184" s="336"/>
      <c r="BD184" s="336"/>
      <c r="BE184" s="336"/>
      <c r="BF184" s="336"/>
      <c r="BG184" s="369"/>
      <c r="BH184" s="369"/>
    </row>
    <row r="185" spans="1:60" s="372" customFormat="1" ht="21" customHeight="1" x14ac:dyDescent="0.25">
      <c r="A185" s="231" t="s">
        <v>29</v>
      </c>
      <c r="B185" s="403" t="s">
        <v>170</v>
      </c>
      <c r="C185" s="404">
        <f>C186</f>
        <v>1553736</v>
      </c>
      <c r="D185" s="404">
        <f t="shared" ref="D185:H185" si="116">D186</f>
        <v>1553736</v>
      </c>
      <c r="E185" s="404">
        <f t="shared" si="116"/>
        <v>0</v>
      </c>
      <c r="F185" s="96">
        <f t="shared" si="84"/>
        <v>100</v>
      </c>
      <c r="G185" s="404">
        <f t="shared" si="116"/>
        <v>1553736</v>
      </c>
      <c r="H185" s="404">
        <f t="shared" si="116"/>
        <v>1553736</v>
      </c>
      <c r="I185" s="404">
        <f t="shared" si="82"/>
        <v>100</v>
      </c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405"/>
      <c r="AA185" s="405"/>
      <c r="AB185" s="405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  <c r="BD185" s="336"/>
      <c r="BE185" s="336"/>
      <c r="BF185" s="336"/>
      <c r="BG185" s="371"/>
      <c r="BH185" s="371"/>
    </row>
    <row r="186" spans="1:60" s="329" customFormat="1" ht="18.75" x14ac:dyDescent="0.3">
      <c r="A186" s="368" t="s">
        <v>185</v>
      </c>
      <c r="B186" s="260">
        <v>2250132</v>
      </c>
      <c r="C186" s="406">
        <v>1553736</v>
      </c>
      <c r="D186" s="173">
        <f>H186</f>
        <v>1553736</v>
      </c>
      <c r="E186" s="173">
        <f>C186-D186</f>
        <v>0</v>
      </c>
      <c r="F186" s="75">
        <f t="shared" si="84"/>
        <v>100</v>
      </c>
      <c r="G186" s="173">
        <v>1553736</v>
      </c>
      <c r="H186" s="173">
        <v>1553736</v>
      </c>
      <c r="I186" s="173">
        <f t="shared" si="82"/>
        <v>100</v>
      </c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326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327"/>
      <c r="BA186" s="327"/>
      <c r="BB186" s="327"/>
      <c r="BC186" s="327"/>
      <c r="BD186" s="327"/>
      <c r="BE186" s="327"/>
      <c r="BF186" s="327"/>
      <c r="BG186" s="328"/>
      <c r="BH186" s="328"/>
    </row>
    <row r="187" spans="1:60" s="372" customFormat="1" ht="20.25" customHeight="1" x14ac:dyDescent="0.25">
      <c r="A187" s="208" t="s">
        <v>31</v>
      </c>
      <c r="B187" s="333">
        <v>226</v>
      </c>
      <c r="C187" s="334">
        <f>C188</f>
        <v>0</v>
      </c>
      <c r="D187" s="334">
        <f t="shared" ref="D187:H187" si="117">D188</f>
        <v>0</v>
      </c>
      <c r="E187" s="334">
        <f t="shared" si="117"/>
        <v>0</v>
      </c>
      <c r="F187" s="96" t="e">
        <f t="shared" si="84"/>
        <v>#DIV/0!</v>
      </c>
      <c r="G187" s="334">
        <f t="shared" si="117"/>
        <v>0</v>
      </c>
      <c r="H187" s="334">
        <f t="shared" si="117"/>
        <v>0</v>
      </c>
      <c r="I187" s="334" t="e">
        <f t="shared" si="82"/>
        <v>#DIV/0!</v>
      </c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6"/>
      <c r="AD187" s="336"/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36"/>
      <c r="AP187" s="336"/>
      <c r="AQ187" s="336"/>
      <c r="AR187" s="336"/>
      <c r="AS187" s="336"/>
      <c r="AT187" s="336"/>
      <c r="AU187" s="336"/>
      <c r="AV187" s="336"/>
      <c r="AW187" s="336"/>
      <c r="AX187" s="336"/>
      <c r="AY187" s="336"/>
      <c r="AZ187" s="336"/>
      <c r="BA187" s="336"/>
      <c r="BB187" s="336"/>
      <c r="BC187" s="336"/>
      <c r="BD187" s="336"/>
      <c r="BE187" s="336"/>
      <c r="BF187" s="336"/>
      <c r="BG187" s="371"/>
      <c r="BH187" s="371"/>
    </row>
    <row r="188" spans="1:60" s="398" customFormat="1" ht="18.75" x14ac:dyDescent="0.3">
      <c r="A188" s="407" t="s">
        <v>175</v>
      </c>
      <c r="B188" s="260">
        <v>2260048</v>
      </c>
      <c r="C188" s="408"/>
      <c r="D188" s="243">
        <f>H188</f>
        <v>0</v>
      </c>
      <c r="E188" s="243">
        <f>C188-D188</f>
        <v>0</v>
      </c>
      <c r="F188" s="75" t="e">
        <f t="shared" si="84"/>
        <v>#DIV/0!</v>
      </c>
      <c r="G188" s="243"/>
      <c r="H188" s="243"/>
      <c r="I188" s="243" t="e">
        <f t="shared" si="82"/>
        <v>#DIV/0!</v>
      </c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313"/>
      <c r="AD188" s="314"/>
      <c r="AE188" s="314"/>
      <c r="AF188" s="314"/>
      <c r="AG188" s="314"/>
      <c r="AH188" s="314"/>
      <c r="AI188" s="314"/>
      <c r="AJ188" s="314"/>
      <c r="AK188" s="314"/>
      <c r="AL188" s="314"/>
      <c r="AM188" s="314"/>
      <c r="AN188" s="314"/>
      <c r="AO188" s="314"/>
      <c r="AP188" s="314"/>
      <c r="AQ188" s="314"/>
      <c r="AR188" s="314"/>
      <c r="AS188" s="314"/>
      <c r="AT188" s="314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97"/>
      <c r="BH188" s="397"/>
    </row>
    <row r="189" spans="1:60" s="253" customFormat="1" ht="19.5" customHeight="1" x14ac:dyDescent="0.25">
      <c r="A189" s="231" t="s">
        <v>35</v>
      </c>
      <c r="B189" s="333">
        <v>310</v>
      </c>
      <c r="C189" s="334">
        <f>C190</f>
        <v>113800</v>
      </c>
      <c r="D189" s="334">
        <f t="shared" ref="D189:H189" si="118">D190</f>
        <v>113800</v>
      </c>
      <c r="E189" s="334">
        <f t="shared" si="118"/>
        <v>0</v>
      </c>
      <c r="F189" s="96">
        <f t="shared" si="84"/>
        <v>100</v>
      </c>
      <c r="G189" s="334">
        <f t="shared" si="118"/>
        <v>113800</v>
      </c>
      <c r="H189" s="334">
        <f t="shared" si="118"/>
        <v>113800</v>
      </c>
      <c r="I189" s="334">
        <f t="shared" si="82"/>
        <v>100</v>
      </c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252"/>
      <c r="BH189" s="252"/>
    </row>
    <row r="190" spans="1:60" s="413" customFormat="1" ht="18.75" x14ac:dyDescent="0.25">
      <c r="A190" s="325" t="s">
        <v>181</v>
      </c>
      <c r="B190" s="220">
        <v>3100026</v>
      </c>
      <c r="C190" s="409">
        <v>113800</v>
      </c>
      <c r="D190" s="285">
        <f>H190</f>
        <v>113800</v>
      </c>
      <c r="E190" s="285">
        <f>C190-D190</f>
        <v>0</v>
      </c>
      <c r="F190" s="75">
        <f t="shared" si="84"/>
        <v>100</v>
      </c>
      <c r="G190" s="285">
        <v>113800</v>
      </c>
      <c r="H190" s="285">
        <v>113800</v>
      </c>
      <c r="I190" s="285">
        <f t="shared" si="82"/>
        <v>100</v>
      </c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410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2"/>
      <c r="BH190" s="412"/>
    </row>
    <row r="191" spans="1:60" s="370" customFormat="1" ht="18.75" x14ac:dyDescent="0.25">
      <c r="A191" s="402" t="s">
        <v>186</v>
      </c>
      <c r="B191" s="391" t="s">
        <v>161</v>
      </c>
      <c r="C191" s="392">
        <f>C192+C196+C194+C199</f>
        <v>0</v>
      </c>
      <c r="D191" s="392">
        <f t="shared" ref="D191:H191" si="119">D192+D196+D194+D199</f>
        <v>0</v>
      </c>
      <c r="E191" s="392">
        <f t="shared" si="119"/>
        <v>0</v>
      </c>
      <c r="F191" s="161" t="e">
        <f t="shared" si="84"/>
        <v>#DIV/0!</v>
      </c>
      <c r="G191" s="392">
        <f t="shared" si="119"/>
        <v>0</v>
      </c>
      <c r="H191" s="392">
        <f t="shared" si="119"/>
        <v>0</v>
      </c>
      <c r="I191" s="392" t="e">
        <f t="shared" si="82"/>
        <v>#DIV/0!</v>
      </c>
      <c r="J191" s="393"/>
      <c r="K191" s="393"/>
      <c r="L191" s="393"/>
      <c r="M191" s="393"/>
      <c r="N191" s="393"/>
      <c r="O191" s="393"/>
      <c r="P191" s="393"/>
      <c r="Q191" s="393"/>
      <c r="R191" s="393"/>
      <c r="S191" s="393"/>
      <c r="T191" s="393"/>
      <c r="U191" s="393"/>
      <c r="V191" s="393"/>
      <c r="W191" s="393"/>
      <c r="X191" s="393"/>
      <c r="Y191" s="393"/>
      <c r="Z191" s="393"/>
      <c r="AA191" s="393"/>
      <c r="AB191" s="393"/>
      <c r="AC191" s="336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36"/>
      <c r="AP191" s="336"/>
      <c r="AQ191" s="336"/>
      <c r="AR191" s="336"/>
      <c r="AS191" s="336"/>
      <c r="AT191" s="336"/>
      <c r="AU191" s="336"/>
      <c r="AV191" s="336"/>
      <c r="AW191" s="336"/>
      <c r="AX191" s="336"/>
      <c r="AY191" s="336"/>
      <c r="AZ191" s="336"/>
      <c r="BA191" s="336"/>
      <c r="BB191" s="336"/>
      <c r="BC191" s="336"/>
      <c r="BD191" s="336"/>
      <c r="BE191" s="336"/>
      <c r="BF191" s="336"/>
      <c r="BG191" s="369"/>
      <c r="BH191" s="369"/>
    </row>
    <row r="192" spans="1:60" s="363" customFormat="1" ht="21.75" customHeight="1" x14ac:dyDescent="0.25">
      <c r="A192" s="231" t="s">
        <v>29</v>
      </c>
      <c r="B192" s="333" t="s">
        <v>170</v>
      </c>
      <c r="C192" s="334">
        <f>C193</f>
        <v>0</v>
      </c>
      <c r="D192" s="334">
        <f t="shared" ref="D192:H192" si="120">D193</f>
        <v>0</v>
      </c>
      <c r="E192" s="334">
        <f t="shared" si="120"/>
        <v>0</v>
      </c>
      <c r="F192" s="96" t="e">
        <f t="shared" si="84"/>
        <v>#DIV/0!</v>
      </c>
      <c r="G192" s="334">
        <f t="shared" si="120"/>
        <v>0</v>
      </c>
      <c r="H192" s="334">
        <f t="shared" si="120"/>
        <v>0</v>
      </c>
      <c r="I192" s="334" t="e">
        <f t="shared" si="82"/>
        <v>#DIV/0!</v>
      </c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62"/>
      <c r="BH192" s="362"/>
    </row>
    <row r="193" spans="1:60" s="237" customFormat="1" ht="18.75" x14ac:dyDescent="0.3">
      <c r="A193" s="345" t="s">
        <v>173</v>
      </c>
      <c r="B193" s="220">
        <v>2250135</v>
      </c>
      <c r="C193" s="346"/>
      <c r="D193" s="187">
        <f>H193</f>
        <v>0</v>
      </c>
      <c r="E193" s="187">
        <f>C193-D193</f>
        <v>0</v>
      </c>
      <c r="F193" s="75" t="e">
        <f t="shared" si="84"/>
        <v>#DIV/0!</v>
      </c>
      <c r="G193" s="187"/>
      <c r="H193" s="187"/>
      <c r="I193" s="187" t="e">
        <f t="shared" si="82"/>
        <v>#DIV/0!</v>
      </c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222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6"/>
      <c r="BH193" s="236"/>
    </row>
    <row r="194" spans="1:60" s="372" customFormat="1" ht="20.25" customHeight="1" x14ac:dyDescent="0.25">
      <c r="A194" s="208" t="s">
        <v>31</v>
      </c>
      <c r="B194" s="333">
        <v>226</v>
      </c>
      <c r="C194" s="334">
        <f>C195</f>
        <v>0</v>
      </c>
      <c r="D194" s="334">
        <f t="shared" ref="D194:H194" si="121">D195</f>
        <v>0</v>
      </c>
      <c r="E194" s="334">
        <f t="shared" si="121"/>
        <v>0</v>
      </c>
      <c r="F194" s="96" t="e">
        <f t="shared" si="84"/>
        <v>#DIV/0!</v>
      </c>
      <c r="G194" s="334">
        <f t="shared" si="121"/>
        <v>0</v>
      </c>
      <c r="H194" s="334">
        <f t="shared" si="121"/>
        <v>0</v>
      </c>
      <c r="I194" s="334" t="e">
        <f t="shared" si="82"/>
        <v>#DIV/0!</v>
      </c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6"/>
      <c r="AD194" s="336"/>
      <c r="AE194" s="336"/>
      <c r="AF194" s="336"/>
      <c r="AG194" s="336"/>
      <c r="AH194" s="336"/>
      <c r="AI194" s="336"/>
      <c r="AJ194" s="336"/>
      <c r="AK194" s="336"/>
      <c r="AL194" s="336"/>
      <c r="AM194" s="336"/>
      <c r="AN194" s="336"/>
      <c r="AO194" s="336"/>
      <c r="AP194" s="336"/>
      <c r="AQ194" s="336"/>
      <c r="AR194" s="336"/>
      <c r="AS194" s="336"/>
      <c r="AT194" s="336"/>
      <c r="AU194" s="336"/>
      <c r="AV194" s="336"/>
      <c r="AW194" s="336"/>
      <c r="AX194" s="336"/>
      <c r="AY194" s="336"/>
      <c r="AZ194" s="336"/>
      <c r="BA194" s="336"/>
      <c r="BB194" s="336"/>
      <c r="BC194" s="336"/>
      <c r="BD194" s="336"/>
      <c r="BE194" s="336"/>
      <c r="BF194" s="336"/>
      <c r="BG194" s="371"/>
      <c r="BH194" s="371"/>
    </row>
    <row r="195" spans="1:60" s="398" customFormat="1" ht="18.75" x14ac:dyDescent="0.3">
      <c r="A195" s="407" t="s">
        <v>175</v>
      </c>
      <c r="B195" s="260">
        <v>2260048</v>
      </c>
      <c r="C195" s="346"/>
      <c r="D195" s="243">
        <f>H195</f>
        <v>0</v>
      </c>
      <c r="E195" s="243">
        <f>C195-D195</f>
        <v>0</v>
      </c>
      <c r="F195" s="75" t="e">
        <f t="shared" si="84"/>
        <v>#DIV/0!</v>
      </c>
      <c r="G195" s="243"/>
      <c r="H195" s="243"/>
      <c r="I195" s="243" t="e">
        <f t="shared" si="82"/>
        <v>#DIV/0!</v>
      </c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313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97"/>
      <c r="BH195" s="397"/>
    </row>
    <row r="196" spans="1:60" s="253" customFormat="1" ht="21" customHeight="1" x14ac:dyDescent="0.25">
      <c r="A196" s="231" t="s">
        <v>35</v>
      </c>
      <c r="B196" s="333">
        <v>310</v>
      </c>
      <c r="C196" s="334">
        <f>SUM(C197:C198)</f>
        <v>0</v>
      </c>
      <c r="D196" s="334">
        <f t="shared" ref="D196:H196" si="122">SUM(D197:D198)</f>
        <v>0</v>
      </c>
      <c r="E196" s="334">
        <f t="shared" si="122"/>
        <v>0</v>
      </c>
      <c r="F196" s="96" t="e">
        <f t="shared" si="84"/>
        <v>#DIV/0!</v>
      </c>
      <c r="G196" s="334">
        <f t="shared" si="122"/>
        <v>0</v>
      </c>
      <c r="H196" s="334">
        <f t="shared" si="122"/>
        <v>0</v>
      </c>
      <c r="I196" s="334" t="e">
        <f t="shared" si="82"/>
        <v>#DIV/0!</v>
      </c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252"/>
      <c r="BH196" s="252"/>
    </row>
    <row r="197" spans="1:60" s="413" customFormat="1" ht="18.75" x14ac:dyDescent="0.25">
      <c r="A197" s="325" t="s">
        <v>181</v>
      </c>
      <c r="B197" s="220">
        <v>3100026</v>
      </c>
      <c r="C197" s="346"/>
      <c r="D197" s="285">
        <f t="shared" ref="D197:D198" si="123">H197</f>
        <v>0</v>
      </c>
      <c r="E197" s="285">
        <f t="shared" ref="E197:E198" si="124">C197-D197</f>
        <v>0</v>
      </c>
      <c r="F197" s="75" t="e">
        <f t="shared" si="84"/>
        <v>#DIV/0!</v>
      </c>
      <c r="G197" s="285"/>
      <c r="H197" s="285"/>
      <c r="I197" s="285" t="e">
        <f t="shared" si="82"/>
        <v>#DIV/0!</v>
      </c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410"/>
      <c r="AD197" s="411"/>
      <c r="AE197" s="411"/>
      <c r="AF197" s="411"/>
      <c r="AG197" s="411"/>
      <c r="AH197" s="411"/>
      <c r="AI197" s="411"/>
      <c r="AJ197" s="411"/>
      <c r="AK197" s="411"/>
      <c r="AL197" s="411"/>
      <c r="AM197" s="411"/>
      <c r="AN197" s="411"/>
      <c r="AO197" s="411"/>
      <c r="AP197" s="411"/>
      <c r="AQ197" s="411"/>
      <c r="AR197" s="411"/>
      <c r="AS197" s="411"/>
      <c r="AT197" s="411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2"/>
      <c r="BH197" s="412"/>
    </row>
    <row r="198" spans="1:60" s="401" customFormat="1" ht="18.75" x14ac:dyDescent="0.3">
      <c r="A198" s="256" t="s">
        <v>183</v>
      </c>
      <c r="B198" s="304">
        <v>3100121</v>
      </c>
      <c r="C198" s="347"/>
      <c r="D198" s="187">
        <f t="shared" si="123"/>
        <v>0</v>
      </c>
      <c r="E198" s="187">
        <f t="shared" si="124"/>
        <v>0</v>
      </c>
      <c r="F198" s="75" t="e">
        <f t="shared" si="84"/>
        <v>#DIV/0!</v>
      </c>
      <c r="G198" s="187"/>
      <c r="H198" s="187"/>
      <c r="I198" s="187" t="e">
        <f t="shared" si="82"/>
        <v>#DIV/0!</v>
      </c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222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</row>
    <row r="199" spans="1:60" s="253" customFormat="1" ht="21.75" customHeight="1" x14ac:dyDescent="0.25">
      <c r="A199" s="231" t="s">
        <v>40</v>
      </c>
      <c r="B199" s="333">
        <v>346</v>
      </c>
      <c r="C199" s="334">
        <f>C200</f>
        <v>0</v>
      </c>
      <c r="D199" s="334">
        <f t="shared" ref="D199:H199" si="125">D200</f>
        <v>0</v>
      </c>
      <c r="E199" s="334">
        <f t="shared" si="125"/>
        <v>0</v>
      </c>
      <c r="F199" s="96" t="e">
        <f t="shared" si="84"/>
        <v>#DIV/0!</v>
      </c>
      <c r="G199" s="334">
        <f t="shared" si="125"/>
        <v>0</v>
      </c>
      <c r="H199" s="334">
        <f t="shared" si="125"/>
        <v>0</v>
      </c>
      <c r="I199" s="334" t="e">
        <f t="shared" si="82"/>
        <v>#DIV/0!</v>
      </c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252"/>
      <c r="BH199" s="252"/>
    </row>
    <row r="200" spans="1:60" s="401" customFormat="1" ht="21.75" customHeight="1" x14ac:dyDescent="0.3">
      <c r="A200" s="345" t="s">
        <v>131</v>
      </c>
      <c r="B200" s="260">
        <v>3460030</v>
      </c>
      <c r="C200" s="347"/>
      <c r="D200" s="187">
        <f>H200</f>
        <v>0</v>
      </c>
      <c r="E200" s="187">
        <f>C200-D200</f>
        <v>0</v>
      </c>
      <c r="F200" s="75" t="e">
        <f t="shared" si="84"/>
        <v>#DIV/0!</v>
      </c>
      <c r="G200" s="187"/>
      <c r="H200" s="187"/>
      <c r="I200" s="187" t="e">
        <f t="shared" si="82"/>
        <v>#DIV/0!</v>
      </c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222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</row>
    <row r="201" spans="1:60" s="418" customFormat="1" ht="62.25" customHeight="1" x14ac:dyDescent="0.25">
      <c r="A201" s="385" t="s">
        <v>187</v>
      </c>
      <c r="B201" s="414" t="s">
        <v>188</v>
      </c>
      <c r="C201" s="415">
        <f t="shared" ref="C201:H201" si="126">C213+C222+C202</f>
        <v>840310</v>
      </c>
      <c r="D201" s="415">
        <f t="shared" si="126"/>
        <v>840310</v>
      </c>
      <c r="E201" s="415">
        <f t="shared" si="126"/>
        <v>0</v>
      </c>
      <c r="F201" s="136">
        <f t="shared" si="84"/>
        <v>100</v>
      </c>
      <c r="G201" s="415">
        <f t="shared" si="126"/>
        <v>840310</v>
      </c>
      <c r="H201" s="415">
        <f t="shared" si="126"/>
        <v>840310</v>
      </c>
      <c r="I201" s="415">
        <f t="shared" si="82"/>
        <v>100</v>
      </c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417"/>
      <c r="BH201" s="417"/>
    </row>
    <row r="202" spans="1:60" s="344" customFormat="1" ht="18.75" x14ac:dyDescent="0.25">
      <c r="A202" s="402" t="s">
        <v>189</v>
      </c>
      <c r="B202" s="419" t="s">
        <v>135</v>
      </c>
      <c r="C202" s="420">
        <f>C203+C209</f>
        <v>0</v>
      </c>
      <c r="D202" s="420">
        <f t="shared" ref="D202:H202" si="127">D203+D209</f>
        <v>0</v>
      </c>
      <c r="E202" s="420">
        <f t="shared" si="127"/>
        <v>0</v>
      </c>
      <c r="F202" s="161" t="e">
        <f t="shared" si="84"/>
        <v>#DIV/0!</v>
      </c>
      <c r="G202" s="420">
        <f t="shared" si="127"/>
        <v>0</v>
      </c>
      <c r="H202" s="420">
        <f t="shared" si="127"/>
        <v>0</v>
      </c>
      <c r="I202" s="420" t="e">
        <f t="shared" si="82"/>
        <v>#DIV/0!</v>
      </c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1"/>
      <c r="W202" s="421"/>
      <c r="X202" s="421"/>
      <c r="Y202" s="421"/>
      <c r="Z202" s="421"/>
      <c r="AA202" s="421"/>
      <c r="AB202" s="421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343"/>
      <c r="BH202" s="343"/>
    </row>
    <row r="203" spans="1:60" s="253" customFormat="1" ht="18" customHeight="1" x14ac:dyDescent="0.25">
      <c r="A203" s="231" t="s">
        <v>29</v>
      </c>
      <c r="B203" s="333">
        <v>225</v>
      </c>
      <c r="C203" s="334">
        <f>SUM(C204:C208)</f>
        <v>0</v>
      </c>
      <c r="D203" s="334">
        <f t="shared" ref="D203:F203" si="128">SUM(D204:D208)</f>
        <v>0</v>
      </c>
      <c r="E203" s="334">
        <f t="shared" si="128"/>
        <v>0</v>
      </c>
      <c r="F203" s="334" t="e">
        <f t="shared" si="128"/>
        <v>#DIV/0!</v>
      </c>
      <c r="G203" s="334">
        <f>SUM(G204:G208)</f>
        <v>0</v>
      </c>
      <c r="H203" s="334">
        <f t="shared" ref="H203" si="129">SUM(H205:H208)</f>
        <v>0</v>
      </c>
      <c r="I203" s="334" t="e">
        <f t="shared" ref="I203:I245" si="130">H203/G203*100</f>
        <v>#DIV/0!</v>
      </c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252"/>
      <c r="BH203" s="252"/>
    </row>
    <row r="204" spans="1:60" s="424" customFormat="1" ht="20.25" customHeight="1" x14ac:dyDescent="0.25">
      <c r="A204" s="422" t="s">
        <v>190</v>
      </c>
      <c r="B204" s="304">
        <v>2250104</v>
      </c>
      <c r="C204" s="347"/>
      <c r="D204" s="347"/>
      <c r="E204" s="347"/>
      <c r="F204" s="75"/>
      <c r="G204" s="347"/>
      <c r="H204" s="347"/>
      <c r="I204" s="347"/>
      <c r="J204" s="423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</row>
    <row r="205" spans="1:60" s="427" customFormat="1" ht="18.75" x14ac:dyDescent="0.3">
      <c r="A205" s="425" t="s">
        <v>191</v>
      </c>
      <c r="B205" s="304">
        <v>2250163</v>
      </c>
      <c r="C205" s="347"/>
      <c r="D205" s="187">
        <f t="shared" ref="D205:D208" si="131">H205</f>
        <v>0</v>
      </c>
      <c r="E205" s="187">
        <f t="shared" ref="E205:E208" si="132">C205-D205</f>
        <v>0</v>
      </c>
      <c r="F205" s="75" t="e">
        <f t="shared" si="84"/>
        <v>#DIV/0!</v>
      </c>
      <c r="G205" s="187"/>
      <c r="H205" s="187"/>
      <c r="I205" s="187" t="e">
        <f t="shared" si="130"/>
        <v>#DIV/0!</v>
      </c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222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426"/>
      <c r="BH205" s="426"/>
    </row>
    <row r="206" spans="1:60" s="401" customFormat="1" ht="18.75" x14ac:dyDescent="0.3">
      <c r="A206" s="256" t="s">
        <v>192</v>
      </c>
      <c r="B206" s="304">
        <v>2250207</v>
      </c>
      <c r="C206" s="347"/>
      <c r="D206" s="187">
        <f t="shared" si="131"/>
        <v>0</v>
      </c>
      <c r="E206" s="187">
        <f t="shared" si="132"/>
        <v>0</v>
      </c>
      <c r="F206" s="75" t="e">
        <f t="shared" si="84"/>
        <v>#DIV/0!</v>
      </c>
      <c r="G206" s="187"/>
      <c r="H206" s="187"/>
      <c r="I206" s="187" t="e">
        <f t="shared" si="130"/>
        <v>#DIV/0!</v>
      </c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222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</row>
    <row r="207" spans="1:60" s="401" customFormat="1" ht="18.75" x14ac:dyDescent="0.3">
      <c r="A207" s="256" t="s">
        <v>193</v>
      </c>
      <c r="B207" s="304">
        <v>2250208</v>
      </c>
      <c r="C207" s="347"/>
      <c r="D207" s="187">
        <f t="shared" si="131"/>
        <v>0</v>
      </c>
      <c r="E207" s="187">
        <f t="shared" si="132"/>
        <v>0</v>
      </c>
      <c r="F207" s="75" t="e">
        <f t="shared" ref="F207:F239" si="133">D207/C207*100</f>
        <v>#DIV/0!</v>
      </c>
      <c r="G207" s="187"/>
      <c r="H207" s="187"/>
      <c r="I207" s="187" t="e">
        <f t="shared" si="130"/>
        <v>#DIV/0!</v>
      </c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222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</row>
    <row r="208" spans="1:60" s="401" customFormat="1" ht="18.75" x14ac:dyDescent="0.3">
      <c r="A208" s="256" t="s">
        <v>194</v>
      </c>
      <c r="B208" s="304">
        <v>2250440</v>
      </c>
      <c r="C208" s="347"/>
      <c r="D208" s="187">
        <f t="shared" si="131"/>
        <v>0</v>
      </c>
      <c r="E208" s="187">
        <f t="shared" si="132"/>
        <v>0</v>
      </c>
      <c r="F208" s="75" t="e">
        <f t="shared" si="133"/>
        <v>#DIV/0!</v>
      </c>
      <c r="G208" s="187"/>
      <c r="H208" s="187"/>
      <c r="I208" s="187" t="e">
        <f t="shared" si="130"/>
        <v>#DIV/0!</v>
      </c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222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  <c r="AR208" s="235"/>
      <c r="AS208" s="235"/>
      <c r="AT208" s="235"/>
      <c r="AU208" s="235"/>
      <c r="AV208" s="235"/>
      <c r="AW208" s="235"/>
      <c r="AX208" s="235"/>
      <c r="AY208" s="235"/>
      <c r="AZ208" s="235"/>
      <c r="BA208" s="235"/>
      <c r="BB208" s="235"/>
      <c r="BC208" s="235"/>
      <c r="BD208" s="235"/>
      <c r="BE208" s="235"/>
      <c r="BF208" s="235"/>
      <c r="BG208" s="235"/>
      <c r="BH208" s="235"/>
    </row>
    <row r="209" spans="1:60" s="253" customFormat="1" ht="21" customHeight="1" x14ac:dyDescent="0.25">
      <c r="A209" s="208" t="s">
        <v>31</v>
      </c>
      <c r="B209" s="333">
        <v>226</v>
      </c>
      <c r="C209" s="334">
        <f>SUM(C210:C212)</f>
        <v>0</v>
      </c>
      <c r="D209" s="428">
        <f t="shared" ref="D209:E209" si="134">SUM(D210:D212)</f>
        <v>0</v>
      </c>
      <c r="E209" s="428">
        <f t="shared" si="134"/>
        <v>0</v>
      </c>
      <c r="F209" s="96" t="e">
        <f t="shared" si="133"/>
        <v>#DIV/0!</v>
      </c>
      <c r="G209" s="334">
        <f>SUM(G210:G212)</f>
        <v>0</v>
      </c>
      <c r="H209" s="334">
        <f>SUM(H210:H212)</f>
        <v>0</v>
      </c>
      <c r="I209" s="334" t="e">
        <f>H209/G209*100</f>
        <v>#DIV/0!</v>
      </c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252"/>
      <c r="BH209" s="252"/>
    </row>
    <row r="210" spans="1:60" s="237" customFormat="1" ht="47.25" x14ac:dyDescent="0.3">
      <c r="A210" s="345" t="s">
        <v>195</v>
      </c>
      <c r="B210" s="260" t="s">
        <v>196</v>
      </c>
      <c r="C210" s="346"/>
      <c r="D210" s="187">
        <f t="shared" ref="D210:D212" si="135">H210</f>
        <v>0</v>
      </c>
      <c r="E210" s="187">
        <f t="shared" ref="E210:E212" si="136">C210-D210</f>
        <v>0</v>
      </c>
      <c r="F210" s="75" t="e">
        <f t="shared" si="133"/>
        <v>#DIV/0!</v>
      </c>
      <c r="G210" s="187"/>
      <c r="H210" s="187"/>
      <c r="I210" s="187" t="e">
        <f t="shared" si="130"/>
        <v>#DIV/0!</v>
      </c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222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6"/>
      <c r="BH210" s="236"/>
    </row>
    <row r="211" spans="1:60" s="237" customFormat="1" ht="31.5" x14ac:dyDescent="0.3">
      <c r="A211" s="345" t="s">
        <v>197</v>
      </c>
      <c r="B211" s="260" t="s">
        <v>198</v>
      </c>
      <c r="C211" s="346"/>
      <c r="D211" s="187">
        <f t="shared" si="135"/>
        <v>0</v>
      </c>
      <c r="E211" s="187">
        <f t="shared" si="136"/>
        <v>0</v>
      </c>
      <c r="F211" s="75" t="e">
        <f t="shared" si="133"/>
        <v>#DIV/0!</v>
      </c>
      <c r="G211" s="187"/>
      <c r="H211" s="187"/>
      <c r="I211" s="187" t="e">
        <f t="shared" si="130"/>
        <v>#DIV/0!</v>
      </c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222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6"/>
      <c r="BH211" s="236"/>
    </row>
    <row r="212" spans="1:60" s="237" customFormat="1" ht="18.75" x14ac:dyDescent="0.3">
      <c r="A212" s="345" t="s">
        <v>199</v>
      </c>
      <c r="B212" s="260">
        <v>2260382</v>
      </c>
      <c r="C212" s="346"/>
      <c r="D212" s="187">
        <f t="shared" si="135"/>
        <v>0</v>
      </c>
      <c r="E212" s="187">
        <f t="shared" si="136"/>
        <v>0</v>
      </c>
      <c r="F212" s="75" t="e">
        <f t="shared" si="133"/>
        <v>#DIV/0!</v>
      </c>
      <c r="G212" s="187"/>
      <c r="H212" s="187"/>
      <c r="I212" s="187" t="e">
        <f t="shared" si="130"/>
        <v>#DIV/0!</v>
      </c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222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6"/>
      <c r="BH212" s="236"/>
    </row>
    <row r="213" spans="1:60" s="344" customFormat="1" ht="18.75" x14ac:dyDescent="0.25">
      <c r="A213" s="402" t="s">
        <v>200</v>
      </c>
      <c r="B213" s="419" t="s">
        <v>149</v>
      </c>
      <c r="C213" s="420">
        <f>C214+C218+C220</f>
        <v>0</v>
      </c>
      <c r="D213" s="420">
        <f t="shared" ref="D213:H213" si="137">D214+D218+D220</f>
        <v>0</v>
      </c>
      <c r="E213" s="420">
        <f t="shared" si="137"/>
        <v>0</v>
      </c>
      <c r="F213" s="161" t="e">
        <f t="shared" si="133"/>
        <v>#DIV/0!</v>
      </c>
      <c r="G213" s="420">
        <f t="shared" si="137"/>
        <v>0</v>
      </c>
      <c r="H213" s="420">
        <f t="shared" si="137"/>
        <v>0</v>
      </c>
      <c r="I213" s="420" t="e">
        <f t="shared" si="130"/>
        <v>#DIV/0!</v>
      </c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1"/>
      <c r="X213" s="421"/>
      <c r="Y213" s="421"/>
      <c r="Z213" s="421"/>
      <c r="AA213" s="421"/>
      <c r="AB213" s="421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343"/>
      <c r="BH213" s="343"/>
    </row>
    <row r="214" spans="1:60" s="253" customFormat="1" ht="21" customHeight="1" x14ac:dyDescent="0.25">
      <c r="A214" s="208" t="s">
        <v>31</v>
      </c>
      <c r="B214" s="333">
        <v>226</v>
      </c>
      <c r="C214" s="334">
        <f>SUM(C215:C217)</f>
        <v>0</v>
      </c>
      <c r="D214" s="334">
        <f t="shared" ref="D214:H214" si="138">SUM(D215:D217)</f>
        <v>0</v>
      </c>
      <c r="E214" s="334">
        <f t="shared" si="138"/>
        <v>0</v>
      </c>
      <c r="F214" s="96" t="e">
        <f t="shared" si="133"/>
        <v>#DIV/0!</v>
      </c>
      <c r="G214" s="334">
        <f t="shared" si="138"/>
        <v>0</v>
      </c>
      <c r="H214" s="334">
        <f t="shared" si="138"/>
        <v>0</v>
      </c>
      <c r="I214" s="334" t="e">
        <f t="shared" si="130"/>
        <v>#DIV/0!</v>
      </c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252"/>
      <c r="BH214" s="252"/>
    </row>
    <row r="215" spans="1:60" s="401" customFormat="1" ht="52.5" customHeight="1" x14ac:dyDescent="0.3">
      <c r="A215" s="429" t="s">
        <v>201</v>
      </c>
      <c r="B215" s="260">
        <v>2260019</v>
      </c>
      <c r="C215" s="347"/>
      <c r="D215" s="187">
        <f t="shared" ref="D215:D217" si="139">H215</f>
        <v>0</v>
      </c>
      <c r="E215" s="187">
        <f t="shared" ref="E215:E217" si="140">C215-D215</f>
        <v>0</v>
      </c>
      <c r="F215" s="75" t="e">
        <f t="shared" si="133"/>
        <v>#DIV/0!</v>
      </c>
      <c r="G215" s="187"/>
      <c r="H215" s="187"/>
      <c r="I215" s="187" t="e">
        <f t="shared" si="130"/>
        <v>#DIV/0!</v>
      </c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222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</row>
    <row r="216" spans="1:60" s="401" customFormat="1" ht="52.5" customHeight="1" x14ac:dyDescent="0.3">
      <c r="A216" s="429" t="s">
        <v>195</v>
      </c>
      <c r="B216" s="260">
        <v>2260050</v>
      </c>
      <c r="C216" s="347"/>
      <c r="D216" s="187">
        <f t="shared" si="139"/>
        <v>0</v>
      </c>
      <c r="E216" s="187">
        <f t="shared" si="140"/>
        <v>0</v>
      </c>
      <c r="F216" s="75" t="e">
        <f t="shared" si="133"/>
        <v>#DIV/0!</v>
      </c>
      <c r="G216" s="187"/>
      <c r="H216" s="187"/>
      <c r="I216" s="187" t="e">
        <f t="shared" si="130"/>
        <v>#DIV/0!</v>
      </c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222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</row>
    <row r="217" spans="1:60" s="401" customFormat="1" ht="24.75" customHeight="1" x14ac:dyDescent="0.3">
      <c r="A217" s="345" t="s">
        <v>199</v>
      </c>
      <c r="B217" s="260">
        <v>2260382</v>
      </c>
      <c r="C217" s="347"/>
      <c r="D217" s="187">
        <f t="shared" si="139"/>
        <v>0</v>
      </c>
      <c r="E217" s="187">
        <f t="shared" si="140"/>
        <v>0</v>
      </c>
      <c r="F217" s="75" t="e">
        <f t="shared" si="133"/>
        <v>#DIV/0!</v>
      </c>
      <c r="G217" s="187"/>
      <c r="H217" s="187"/>
      <c r="I217" s="187" t="e">
        <f t="shared" si="130"/>
        <v>#DIV/0!</v>
      </c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222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</row>
    <row r="218" spans="1:60" s="253" customFormat="1" ht="23.25" customHeight="1" x14ac:dyDescent="0.25">
      <c r="A218" s="231" t="s">
        <v>35</v>
      </c>
      <c r="B218" s="333">
        <v>310</v>
      </c>
      <c r="C218" s="334">
        <f>C219</f>
        <v>0</v>
      </c>
      <c r="D218" s="334">
        <f t="shared" ref="D218:H218" si="141">D219</f>
        <v>0</v>
      </c>
      <c r="E218" s="334">
        <f t="shared" si="141"/>
        <v>0</v>
      </c>
      <c r="F218" s="96" t="e">
        <f t="shared" si="133"/>
        <v>#DIV/0!</v>
      </c>
      <c r="G218" s="334">
        <f t="shared" si="141"/>
        <v>0</v>
      </c>
      <c r="H218" s="334">
        <f t="shared" si="141"/>
        <v>0</v>
      </c>
      <c r="I218" s="334" t="e">
        <f t="shared" si="130"/>
        <v>#DIV/0!</v>
      </c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252"/>
      <c r="BH218" s="252"/>
    </row>
    <row r="219" spans="1:60" s="401" customFormat="1" ht="18.75" x14ac:dyDescent="0.3">
      <c r="A219" s="256" t="s">
        <v>202</v>
      </c>
      <c r="B219" s="260">
        <v>3100267</v>
      </c>
      <c r="C219" s="347"/>
      <c r="D219" s="187">
        <f>H219</f>
        <v>0</v>
      </c>
      <c r="E219" s="187">
        <f>C219-D219</f>
        <v>0</v>
      </c>
      <c r="F219" s="75" t="e">
        <f t="shared" si="133"/>
        <v>#DIV/0!</v>
      </c>
      <c r="G219" s="187"/>
      <c r="H219" s="187"/>
      <c r="I219" s="187" t="e">
        <f t="shared" si="130"/>
        <v>#DIV/0!</v>
      </c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222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</row>
    <row r="220" spans="1:60" s="253" customFormat="1" ht="21.75" customHeight="1" x14ac:dyDescent="0.25">
      <c r="A220" s="231" t="s">
        <v>40</v>
      </c>
      <c r="B220" s="333">
        <v>346</v>
      </c>
      <c r="C220" s="334">
        <f>C221</f>
        <v>0</v>
      </c>
      <c r="D220" s="334">
        <f t="shared" ref="D220:H220" si="142">D221</f>
        <v>0</v>
      </c>
      <c r="E220" s="334">
        <f t="shared" si="142"/>
        <v>0</v>
      </c>
      <c r="F220" s="96" t="e">
        <f t="shared" si="133"/>
        <v>#DIV/0!</v>
      </c>
      <c r="G220" s="334">
        <f t="shared" si="142"/>
        <v>0</v>
      </c>
      <c r="H220" s="334">
        <f t="shared" si="142"/>
        <v>0</v>
      </c>
      <c r="I220" s="334" t="e">
        <f t="shared" si="130"/>
        <v>#DIV/0!</v>
      </c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252"/>
      <c r="BH220" s="252"/>
    </row>
    <row r="221" spans="1:60" s="401" customFormat="1" ht="21.75" customHeight="1" x14ac:dyDescent="0.3">
      <c r="A221" s="345" t="s">
        <v>131</v>
      </c>
      <c r="B221" s="260">
        <v>3460030</v>
      </c>
      <c r="C221" s="347"/>
      <c r="D221" s="187">
        <f>H221</f>
        <v>0</v>
      </c>
      <c r="E221" s="187">
        <f>C221-D221</f>
        <v>0</v>
      </c>
      <c r="F221" s="75" t="e">
        <f t="shared" si="133"/>
        <v>#DIV/0!</v>
      </c>
      <c r="G221" s="187"/>
      <c r="H221" s="187"/>
      <c r="I221" s="187" t="e">
        <f t="shared" si="130"/>
        <v>#DIV/0!</v>
      </c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222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</row>
    <row r="222" spans="1:60" s="344" customFormat="1" ht="18.75" x14ac:dyDescent="0.25">
      <c r="A222" s="402" t="s">
        <v>160</v>
      </c>
      <c r="B222" s="419" t="s">
        <v>161</v>
      </c>
      <c r="C222" s="420">
        <f>C223+C228+C230</f>
        <v>840310</v>
      </c>
      <c r="D222" s="420">
        <f t="shared" ref="D222:H222" si="143">D223+D228+D230</f>
        <v>840310</v>
      </c>
      <c r="E222" s="420">
        <f t="shared" si="143"/>
        <v>0</v>
      </c>
      <c r="F222" s="161">
        <f t="shared" si="133"/>
        <v>100</v>
      </c>
      <c r="G222" s="420">
        <f t="shared" si="143"/>
        <v>840310</v>
      </c>
      <c r="H222" s="420">
        <f t="shared" si="143"/>
        <v>840310</v>
      </c>
      <c r="I222" s="420">
        <f t="shared" si="130"/>
        <v>100</v>
      </c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V222" s="421"/>
      <c r="W222" s="421"/>
      <c r="X222" s="421"/>
      <c r="Y222" s="421"/>
      <c r="Z222" s="421"/>
      <c r="AA222" s="421"/>
      <c r="AB222" s="421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343"/>
      <c r="BH222" s="343"/>
    </row>
    <row r="223" spans="1:60" s="253" customFormat="1" ht="32.25" customHeight="1" x14ac:dyDescent="0.25">
      <c r="A223" s="208" t="s">
        <v>31</v>
      </c>
      <c r="B223" s="333">
        <v>226</v>
      </c>
      <c r="C223" s="334">
        <f>SUM(C224:C227)</f>
        <v>840310</v>
      </c>
      <c r="D223" s="334">
        <f>SUM(D224:D227)</f>
        <v>840310</v>
      </c>
      <c r="E223" s="334">
        <f>SUM(E224:E227)</f>
        <v>0</v>
      </c>
      <c r="F223" s="96">
        <f t="shared" si="133"/>
        <v>100</v>
      </c>
      <c r="G223" s="334">
        <f>SUM(G224:G227)</f>
        <v>840310</v>
      </c>
      <c r="H223" s="334">
        <f>SUM(H224:H227)</f>
        <v>840310</v>
      </c>
      <c r="I223" s="334">
        <f>H223/G223*100</f>
        <v>100</v>
      </c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252"/>
      <c r="BH223" s="252"/>
    </row>
    <row r="224" spans="1:60" s="401" customFormat="1" ht="48" customHeight="1" x14ac:dyDescent="0.3">
      <c r="A224" s="429" t="s">
        <v>201</v>
      </c>
      <c r="B224" s="260">
        <v>2260019</v>
      </c>
      <c r="C224" s="347"/>
      <c r="D224" s="187">
        <f t="shared" ref="D224:D227" si="144">H224</f>
        <v>0</v>
      </c>
      <c r="E224" s="187">
        <f t="shared" ref="E224:E227" si="145">C224-D224</f>
        <v>0</v>
      </c>
      <c r="F224" s="75" t="e">
        <f t="shared" si="133"/>
        <v>#DIV/0!</v>
      </c>
      <c r="G224" s="187"/>
      <c r="H224" s="187"/>
      <c r="I224" s="187" t="e">
        <f t="shared" si="130"/>
        <v>#DIV/0!</v>
      </c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222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</row>
    <row r="225" spans="1:966" s="401" customFormat="1" ht="54" customHeight="1" x14ac:dyDescent="0.3">
      <c r="A225" s="345" t="s">
        <v>195</v>
      </c>
      <c r="B225" s="260">
        <v>2260050</v>
      </c>
      <c r="C225" s="347"/>
      <c r="D225" s="187">
        <f t="shared" si="144"/>
        <v>0</v>
      </c>
      <c r="E225" s="187">
        <f t="shared" si="145"/>
        <v>0</v>
      </c>
      <c r="F225" s="75" t="e">
        <f t="shared" si="133"/>
        <v>#DIV/0!</v>
      </c>
      <c r="G225" s="187"/>
      <c r="H225" s="187"/>
      <c r="I225" s="187" t="e">
        <f t="shared" si="130"/>
        <v>#DIV/0!</v>
      </c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222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</row>
    <row r="226" spans="1:966" s="401" customFormat="1" ht="19.5" customHeight="1" x14ac:dyDescent="0.3">
      <c r="A226" s="345" t="s">
        <v>203</v>
      </c>
      <c r="B226" s="260">
        <v>2260382</v>
      </c>
      <c r="C226" s="347">
        <v>840310</v>
      </c>
      <c r="D226" s="187">
        <f t="shared" si="144"/>
        <v>840310</v>
      </c>
      <c r="E226" s="187">
        <f t="shared" si="145"/>
        <v>0</v>
      </c>
      <c r="F226" s="75">
        <f t="shared" si="133"/>
        <v>100</v>
      </c>
      <c r="G226" s="187">
        <v>840310</v>
      </c>
      <c r="H226" s="187">
        <v>840310</v>
      </c>
      <c r="I226" s="187">
        <f>H226/G226*100</f>
        <v>100</v>
      </c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222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</row>
    <row r="227" spans="1:966" s="401" customFormat="1" ht="41.25" customHeight="1" x14ac:dyDescent="0.3">
      <c r="A227" s="345" t="s">
        <v>201</v>
      </c>
      <c r="B227" s="260">
        <v>2260436</v>
      </c>
      <c r="C227" s="347"/>
      <c r="D227" s="187">
        <f t="shared" si="144"/>
        <v>0</v>
      </c>
      <c r="E227" s="187">
        <f t="shared" si="145"/>
        <v>0</v>
      </c>
      <c r="F227" s="75" t="e">
        <f t="shared" si="133"/>
        <v>#DIV/0!</v>
      </c>
      <c r="G227" s="187"/>
      <c r="H227" s="187"/>
      <c r="I227" s="187" t="e">
        <f>H227/G227*100</f>
        <v>#DIV/0!</v>
      </c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222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</row>
    <row r="228" spans="1:966" s="253" customFormat="1" ht="24.75" customHeight="1" x14ac:dyDescent="0.25">
      <c r="A228" s="231" t="s">
        <v>35</v>
      </c>
      <c r="B228" s="333">
        <v>310</v>
      </c>
      <c r="C228" s="334">
        <f>C229</f>
        <v>0</v>
      </c>
      <c r="D228" s="334">
        <f t="shared" ref="D228:H228" si="146">D229</f>
        <v>0</v>
      </c>
      <c r="E228" s="334">
        <f t="shared" si="146"/>
        <v>0</v>
      </c>
      <c r="F228" s="96" t="e">
        <f t="shared" si="133"/>
        <v>#DIV/0!</v>
      </c>
      <c r="G228" s="334">
        <f t="shared" si="146"/>
        <v>0</v>
      </c>
      <c r="H228" s="334">
        <f t="shared" si="146"/>
        <v>0</v>
      </c>
      <c r="I228" s="334" t="e">
        <f t="shared" si="130"/>
        <v>#DIV/0!</v>
      </c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252"/>
      <c r="BH228" s="252"/>
    </row>
    <row r="229" spans="1:966" s="401" customFormat="1" ht="18.75" customHeight="1" x14ac:dyDescent="0.3">
      <c r="A229" s="345" t="s">
        <v>202</v>
      </c>
      <c r="B229" s="260">
        <v>3100267</v>
      </c>
      <c r="C229" s="347"/>
      <c r="D229" s="187">
        <f>H229</f>
        <v>0</v>
      </c>
      <c r="E229" s="187">
        <f>C229-D229</f>
        <v>0</v>
      </c>
      <c r="F229" s="75" t="e">
        <f t="shared" si="133"/>
        <v>#DIV/0!</v>
      </c>
      <c r="G229" s="187"/>
      <c r="H229" s="187"/>
      <c r="I229" s="187" t="e">
        <f t="shared" si="130"/>
        <v>#DIV/0!</v>
      </c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222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</row>
    <row r="230" spans="1:966" s="253" customFormat="1" ht="21.75" customHeight="1" x14ac:dyDescent="0.25">
      <c r="A230" s="231" t="s">
        <v>40</v>
      </c>
      <c r="B230" s="333">
        <v>346</v>
      </c>
      <c r="C230" s="334">
        <f>C231</f>
        <v>0</v>
      </c>
      <c r="D230" s="334">
        <f t="shared" ref="D230:H230" si="147">D231</f>
        <v>0</v>
      </c>
      <c r="E230" s="334">
        <f t="shared" si="147"/>
        <v>0</v>
      </c>
      <c r="F230" s="96" t="e">
        <f t="shared" si="133"/>
        <v>#DIV/0!</v>
      </c>
      <c r="G230" s="334">
        <f t="shared" si="147"/>
        <v>0</v>
      </c>
      <c r="H230" s="334">
        <f t="shared" si="147"/>
        <v>0</v>
      </c>
      <c r="I230" s="334" t="e">
        <f t="shared" si="130"/>
        <v>#DIV/0!</v>
      </c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252"/>
      <c r="BH230" s="252"/>
    </row>
    <row r="231" spans="1:966" s="401" customFormat="1" ht="21.75" customHeight="1" x14ac:dyDescent="0.3">
      <c r="A231" s="345" t="s">
        <v>131</v>
      </c>
      <c r="B231" s="260">
        <v>3460030</v>
      </c>
      <c r="C231" s="347"/>
      <c r="D231" s="187">
        <f>H231</f>
        <v>0</v>
      </c>
      <c r="E231" s="187">
        <f>C231-D231</f>
        <v>0</v>
      </c>
      <c r="F231" s="75" t="e">
        <f t="shared" si="133"/>
        <v>#DIV/0!</v>
      </c>
      <c r="G231" s="187"/>
      <c r="H231" s="187"/>
      <c r="I231" s="187" t="e">
        <f t="shared" si="130"/>
        <v>#DIV/0!</v>
      </c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222"/>
      <c r="AD231" s="235"/>
      <c r="AE231" s="235"/>
      <c r="AF231" s="235"/>
      <c r="AG231" s="235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5"/>
      <c r="AU231" s="235"/>
      <c r="AV231" s="235"/>
      <c r="AW231" s="235"/>
      <c r="AX231" s="235"/>
      <c r="AY231" s="235"/>
      <c r="AZ231" s="235"/>
      <c r="BA231" s="235"/>
      <c r="BB231" s="235"/>
      <c r="BC231" s="235"/>
      <c r="BD231" s="235"/>
      <c r="BE231" s="235"/>
      <c r="BF231" s="235"/>
      <c r="BG231" s="235"/>
      <c r="BH231" s="235"/>
    </row>
    <row r="232" spans="1:966" s="418" customFormat="1" ht="60.75" customHeight="1" x14ac:dyDescent="0.3">
      <c r="A232" s="385" t="s">
        <v>204</v>
      </c>
      <c r="B232" s="430" t="s">
        <v>205</v>
      </c>
      <c r="C232" s="431">
        <f>C235+C233</f>
        <v>0</v>
      </c>
      <c r="D232" s="431">
        <f t="shared" ref="D232:E232" si="148">D235+D233</f>
        <v>0</v>
      </c>
      <c r="E232" s="431">
        <f t="shared" si="148"/>
        <v>0</v>
      </c>
      <c r="F232" s="136" t="e">
        <f>D232/C232*100</f>
        <v>#DIV/0!</v>
      </c>
      <c r="G232" s="431">
        <f>G235+G233</f>
        <v>0</v>
      </c>
      <c r="H232" s="431">
        <f>H235+H233</f>
        <v>0</v>
      </c>
      <c r="I232" s="431" t="e">
        <f>H232/G232*100</f>
        <v>#DIV/0!</v>
      </c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  <c r="U232" s="432"/>
      <c r="V232" s="432"/>
      <c r="W232" s="432"/>
      <c r="X232" s="432"/>
      <c r="Y232" s="432"/>
      <c r="Z232" s="432"/>
      <c r="AA232" s="432"/>
      <c r="AB232" s="432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417"/>
      <c r="BH232" s="417"/>
    </row>
    <row r="233" spans="1:966" s="418" customFormat="1" ht="44.25" customHeight="1" x14ac:dyDescent="0.3">
      <c r="A233" s="208" t="s">
        <v>35</v>
      </c>
      <c r="B233" s="433" t="s">
        <v>178</v>
      </c>
      <c r="C233" s="434">
        <f>C234</f>
        <v>0</v>
      </c>
      <c r="D233" s="434">
        <f t="shared" ref="D233:H233" si="149">D234</f>
        <v>0</v>
      </c>
      <c r="E233" s="434">
        <f t="shared" si="149"/>
        <v>0</v>
      </c>
      <c r="F233" s="96" t="e">
        <f t="shared" si="133"/>
        <v>#DIV/0!</v>
      </c>
      <c r="G233" s="434">
        <f t="shared" si="149"/>
        <v>0</v>
      </c>
      <c r="H233" s="434">
        <f t="shared" si="149"/>
        <v>0</v>
      </c>
      <c r="I233" s="434" t="e">
        <f t="shared" si="130"/>
        <v>#DIV/0!</v>
      </c>
      <c r="J233" s="435"/>
      <c r="K233" s="435"/>
      <c r="L233" s="435"/>
      <c r="M233" s="435"/>
      <c r="N233" s="435"/>
      <c r="O233" s="435"/>
      <c r="P233" s="435"/>
      <c r="Q233" s="435"/>
      <c r="R233" s="435"/>
      <c r="S233" s="435"/>
      <c r="T233" s="435"/>
      <c r="U233" s="435"/>
      <c r="V233" s="435"/>
      <c r="W233" s="435"/>
      <c r="X233" s="435"/>
      <c r="Y233" s="435"/>
      <c r="Z233" s="435"/>
      <c r="AA233" s="435"/>
      <c r="AB233" s="435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417"/>
      <c r="BH233" s="417"/>
    </row>
    <row r="234" spans="1:966" s="401" customFormat="1" ht="44.25" customHeight="1" x14ac:dyDescent="0.3">
      <c r="A234" s="436" t="s">
        <v>181</v>
      </c>
      <c r="B234" s="437" t="s">
        <v>206</v>
      </c>
      <c r="C234" s="438"/>
      <c r="D234" s="187">
        <f>H234</f>
        <v>0</v>
      </c>
      <c r="E234" s="187">
        <f>C234-D234</f>
        <v>0</v>
      </c>
      <c r="F234" s="75" t="e">
        <f t="shared" si="133"/>
        <v>#DIV/0!</v>
      </c>
      <c r="G234" s="187"/>
      <c r="H234" s="187"/>
      <c r="I234" s="187" t="e">
        <f t="shared" si="130"/>
        <v>#DIV/0!</v>
      </c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222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</row>
    <row r="235" spans="1:966" s="253" customFormat="1" ht="44.25" customHeight="1" x14ac:dyDescent="0.3">
      <c r="A235" s="208" t="s">
        <v>40</v>
      </c>
      <c r="B235" s="433" t="s">
        <v>207</v>
      </c>
      <c r="C235" s="434">
        <f>C236</f>
        <v>0</v>
      </c>
      <c r="D235" s="434">
        <f t="shared" ref="D235:H235" si="150">D236</f>
        <v>0</v>
      </c>
      <c r="E235" s="434">
        <f>E236</f>
        <v>0</v>
      </c>
      <c r="F235" s="96" t="e">
        <f t="shared" si="133"/>
        <v>#DIV/0!</v>
      </c>
      <c r="G235" s="434">
        <f t="shared" si="150"/>
        <v>0</v>
      </c>
      <c r="H235" s="434">
        <f t="shared" si="150"/>
        <v>0</v>
      </c>
      <c r="I235" s="434" t="e">
        <f t="shared" si="130"/>
        <v>#DIV/0!</v>
      </c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5"/>
      <c r="Z235" s="435"/>
      <c r="AA235" s="435"/>
      <c r="AB235" s="435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252"/>
      <c r="BH235" s="252"/>
    </row>
    <row r="236" spans="1:966" s="237" customFormat="1" ht="50.25" customHeight="1" x14ac:dyDescent="0.3">
      <c r="A236" s="439" t="s">
        <v>208</v>
      </c>
      <c r="B236" s="440">
        <v>3460012</v>
      </c>
      <c r="C236" s="269"/>
      <c r="D236" s="187">
        <f>H236</f>
        <v>0</v>
      </c>
      <c r="E236" s="187">
        <f>C236-D236</f>
        <v>0</v>
      </c>
      <c r="F236" s="75" t="e">
        <f>D236/C236*100</f>
        <v>#DIV/0!</v>
      </c>
      <c r="G236" s="187"/>
      <c r="H236" s="187"/>
      <c r="I236" s="187" t="e">
        <f t="shared" si="130"/>
        <v>#DIV/0!</v>
      </c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222"/>
      <c r="AD236" s="235"/>
      <c r="AE236" s="235"/>
      <c r="AF236" s="235"/>
      <c r="AG236" s="235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5"/>
      <c r="BF236" s="235"/>
      <c r="BG236" s="236"/>
      <c r="BH236" s="236"/>
    </row>
    <row r="237" spans="1:966" s="237" customFormat="1" ht="50.25" customHeight="1" x14ac:dyDescent="0.3">
      <c r="A237" s="441" t="s">
        <v>209</v>
      </c>
      <c r="B237" s="442" t="s">
        <v>210</v>
      </c>
      <c r="C237" s="443">
        <f>SUM(C238)</f>
        <v>0</v>
      </c>
      <c r="D237" s="443">
        <f>SUM(D238)</f>
        <v>0</v>
      </c>
      <c r="E237" s="443">
        <f>SUM(E238)</f>
        <v>0</v>
      </c>
      <c r="F237" s="136" t="e">
        <f>D237/C237*100</f>
        <v>#DIV/0!</v>
      </c>
      <c r="G237" s="444">
        <f>SUM(G238)</f>
        <v>0</v>
      </c>
      <c r="H237" s="444">
        <f>SUM(H238)</f>
        <v>0</v>
      </c>
      <c r="I237" s="431" t="e">
        <f>H237/G237*100</f>
        <v>#DIV/0!</v>
      </c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222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6"/>
      <c r="BH237" s="236"/>
    </row>
    <row r="238" spans="1:966" s="237" customFormat="1" ht="33.75" customHeight="1" x14ac:dyDescent="0.3">
      <c r="A238" s="439" t="s">
        <v>211</v>
      </c>
      <c r="B238" s="440">
        <v>2250110</v>
      </c>
      <c r="C238" s="269"/>
      <c r="D238" s="187">
        <f>H238</f>
        <v>0</v>
      </c>
      <c r="E238" s="187">
        <f>C238-D238</f>
        <v>0</v>
      </c>
      <c r="F238" s="75" t="e">
        <f>D238/C238*100</f>
        <v>#DIV/0!</v>
      </c>
      <c r="G238" s="187"/>
      <c r="H238" s="187"/>
      <c r="I238" s="187" t="e">
        <f t="shared" si="130"/>
        <v>#DIV/0!</v>
      </c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222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6"/>
      <c r="BH238" s="236"/>
    </row>
    <row r="239" spans="1:966" s="450" customFormat="1" ht="118.5" customHeight="1" x14ac:dyDescent="0.25">
      <c r="A239" s="445" t="s">
        <v>212</v>
      </c>
      <c r="B239" s="446">
        <v>612</v>
      </c>
      <c r="C239" s="447">
        <f>C168+C201+C232+C240+C237</f>
        <v>2752082.85</v>
      </c>
      <c r="D239" s="447">
        <f>D168+D201+D232+D240+D237</f>
        <v>2653631.9500000002</v>
      </c>
      <c r="E239" s="447">
        <f>E168+E201+E232+E240</f>
        <v>98450.9</v>
      </c>
      <c r="F239" s="130">
        <f t="shared" si="133"/>
        <v>96.422676737366402</v>
      </c>
      <c r="G239" s="447">
        <f>G168+G201+G232+G240+G237</f>
        <v>2752082.85</v>
      </c>
      <c r="H239" s="447">
        <f>H168+H201+H232+H240+H237</f>
        <v>2752082.85</v>
      </c>
      <c r="I239" s="447">
        <f t="shared" si="130"/>
        <v>100</v>
      </c>
      <c r="J239" s="448"/>
      <c r="K239" s="448"/>
      <c r="L239" s="448"/>
      <c r="M239" s="448"/>
      <c r="N239" s="448"/>
      <c r="O239" s="448"/>
      <c r="P239" s="448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336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6"/>
      <c r="AW239" s="336"/>
      <c r="AX239" s="336"/>
      <c r="AY239" s="336"/>
      <c r="AZ239" s="336"/>
      <c r="BA239" s="336"/>
      <c r="BB239" s="336"/>
      <c r="BC239" s="336"/>
      <c r="BD239" s="336"/>
      <c r="BE239" s="336"/>
      <c r="BF239" s="336"/>
      <c r="BG239" s="449"/>
      <c r="BH239" s="449"/>
    </row>
    <row r="240" spans="1:966" ht="36.75" customHeight="1" x14ac:dyDescent="0.3">
      <c r="A240" s="451" t="s">
        <v>213</v>
      </c>
      <c r="B240" s="260"/>
      <c r="C240" s="240"/>
      <c r="D240" s="173">
        <f>H240</f>
        <v>0</v>
      </c>
      <c r="E240" s="173">
        <f>C240-D240</f>
        <v>0</v>
      </c>
      <c r="F240" s="75" t="e">
        <f>D240/C240*100</f>
        <v>#DIV/0!</v>
      </c>
      <c r="G240" s="173"/>
      <c r="H240" s="173"/>
      <c r="I240" s="174" t="e">
        <f t="shared" si="130"/>
        <v>#DIV/0!</v>
      </c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4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6"/>
      <c r="BH240" s="6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</row>
    <row r="241" spans="1:60" s="458" customFormat="1" ht="38.25" customHeight="1" x14ac:dyDescent="0.25">
      <c r="A241" s="452" t="s">
        <v>214</v>
      </c>
      <c r="B241" s="453" t="s">
        <v>58</v>
      </c>
      <c r="C241" s="454">
        <f>C239+C167</f>
        <v>9194698.2699999996</v>
      </c>
      <c r="D241" s="454">
        <f>D239+D167</f>
        <v>9092492.5999999996</v>
      </c>
      <c r="E241" s="454">
        <f t="shared" ref="E241:H241" si="151">E239+E167</f>
        <v>102205.67000000011</v>
      </c>
      <c r="F241" s="150">
        <f>D241/C241*100</f>
        <v>98.888428233327986</v>
      </c>
      <c r="G241" s="454">
        <f t="shared" si="151"/>
        <v>9194698.2699999996</v>
      </c>
      <c r="H241" s="454">
        <f t="shared" si="151"/>
        <v>9190943.5</v>
      </c>
      <c r="I241" s="454">
        <f t="shared" si="130"/>
        <v>99.959163749698547</v>
      </c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132"/>
      <c r="AD241" s="456"/>
      <c r="AE241" s="456"/>
      <c r="AF241" s="456"/>
      <c r="AG241" s="456"/>
      <c r="AH241" s="456"/>
      <c r="AI241" s="456"/>
      <c r="AJ241" s="456"/>
      <c r="AK241" s="456"/>
      <c r="AL241" s="456"/>
      <c r="AM241" s="456"/>
      <c r="AN241" s="456"/>
      <c r="AO241" s="456"/>
      <c r="AP241" s="456"/>
      <c r="AQ241" s="456"/>
      <c r="AR241" s="456"/>
      <c r="AS241" s="456"/>
      <c r="AT241" s="456"/>
      <c r="AU241" s="456"/>
      <c r="AV241" s="456"/>
      <c r="AW241" s="456"/>
      <c r="AX241" s="456"/>
      <c r="AY241" s="456"/>
      <c r="AZ241" s="456"/>
      <c r="BA241" s="456"/>
      <c r="BB241" s="456"/>
      <c r="BC241" s="456"/>
      <c r="BD241" s="456"/>
      <c r="BE241" s="456"/>
      <c r="BF241" s="456"/>
      <c r="BG241" s="457"/>
      <c r="BH241" s="457"/>
    </row>
    <row r="242" spans="1:60" s="466" customFormat="1" ht="40.5" customHeight="1" x14ac:dyDescent="0.25">
      <c r="A242" s="459"/>
      <c r="B242" s="460"/>
      <c r="C242" s="461"/>
      <c r="D242" s="549" t="s">
        <v>215</v>
      </c>
      <c r="E242" s="549"/>
      <c r="F242" s="549"/>
      <c r="G242" s="462" t="s">
        <v>216</v>
      </c>
      <c r="H242" s="463"/>
      <c r="I242" s="464" t="e">
        <f t="shared" si="130"/>
        <v>#VALUE!</v>
      </c>
      <c r="J242" s="464"/>
      <c r="K242" s="464"/>
      <c r="L242" s="464"/>
      <c r="M242" s="464"/>
      <c r="N242" s="464"/>
      <c r="O242" s="464"/>
      <c r="P242" s="464"/>
      <c r="Q242" s="464"/>
      <c r="R242" s="464"/>
      <c r="S242" s="464"/>
      <c r="T242" s="464"/>
      <c r="U242" s="464"/>
      <c r="V242" s="464"/>
      <c r="W242" s="464"/>
      <c r="X242" s="464"/>
      <c r="Y242" s="464"/>
      <c r="Z242" s="464"/>
      <c r="AA242" s="464"/>
      <c r="AB242" s="464"/>
      <c r="AC242" s="465"/>
      <c r="AD242" s="465"/>
      <c r="AE242" s="465"/>
      <c r="AF242" s="465"/>
      <c r="AG242" s="465"/>
      <c r="AH242" s="465"/>
      <c r="AI242" s="465"/>
      <c r="AJ242" s="465"/>
      <c r="AK242" s="465"/>
      <c r="AL242" s="465"/>
      <c r="AM242" s="465"/>
      <c r="AN242" s="465"/>
      <c r="AO242" s="465"/>
      <c r="AP242" s="465"/>
      <c r="AQ242" s="465"/>
      <c r="AR242" s="465"/>
      <c r="AS242" s="465"/>
      <c r="AT242" s="465"/>
      <c r="AU242" s="465"/>
      <c r="AV242" s="465"/>
      <c r="AW242" s="465"/>
      <c r="AX242" s="465"/>
      <c r="AY242" s="465"/>
      <c r="AZ242" s="465"/>
      <c r="BA242" s="465"/>
      <c r="BB242" s="465"/>
      <c r="BC242" s="465"/>
      <c r="BD242" s="465"/>
      <c r="BE242" s="465"/>
      <c r="BF242" s="465"/>
      <c r="BG242" s="465"/>
      <c r="BH242" s="465"/>
    </row>
    <row r="243" spans="1:60" s="475" customFormat="1" ht="26.25" customHeight="1" x14ac:dyDescent="0.25">
      <c r="A243" s="467" t="s">
        <v>217</v>
      </c>
      <c r="B243" s="468"/>
      <c r="C243" s="469">
        <f>C244</f>
        <v>0</v>
      </c>
      <c r="D243" s="470">
        <f t="shared" ref="D243:H244" si="152">D244</f>
        <v>0</v>
      </c>
      <c r="E243" s="470">
        <f t="shared" si="152"/>
        <v>0</v>
      </c>
      <c r="F243" s="471" t="e">
        <f>D243/C243*100</f>
        <v>#DIV/0!</v>
      </c>
      <c r="G243" s="470">
        <f t="shared" si="152"/>
        <v>0</v>
      </c>
      <c r="H243" s="470">
        <f t="shared" si="152"/>
        <v>0</v>
      </c>
      <c r="I243" s="472" t="e">
        <f t="shared" si="130"/>
        <v>#DIV/0!</v>
      </c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4"/>
      <c r="AD243" s="474"/>
      <c r="AE243" s="474"/>
      <c r="AF243" s="474"/>
      <c r="AG243" s="474"/>
      <c r="AH243" s="474"/>
      <c r="AI243" s="474"/>
      <c r="AJ243" s="474"/>
      <c r="AK243" s="474"/>
      <c r="AL243" s="474"/>
      <c r="AM243" s="474"/>
      <c r="AN243" s="474"/>
      <c r="AO243" s="474"/>
      <c r="AP243" s="474"/>
      <c r="AQ243" s="474"/>
      <c r="AR243" s="474"/>
      <c r="AS243" s="474"/>
      <c r="AT243" s="474"/>
      <c r="AU243" s="474"/>
      <c r="AV243" s="474"/>
      <c r="AW243" s="474"/>
      <c r="AX243" s="474"/>
      <c r="AY243" s="474"/>
      <c r="AZ243" s="474"/>
      <c r="BA243" s="474"/>
      <c r="BB243" s="474"/>
      <c r="BC243" s="474"/>
      <c r="BD243" s="474"/>
      <c r="BE243" s="474"/>
      <c r="BF243" s="474"/>
      <c r="BG243" s="474"/>
      <c r="BH243" s="474"/>
    </row>
    <row r="244" spans="1:60" s="484" customFormat="1" ht="30" customHeight="1" x14ac:dyDescent="0.25">
      <c r="A244" s="476" t="s">
        <v>218</v>
      </c>
      <c r="B244" s="477" t="s">
        <v>219</v>
      </c>
      <c r="C244" s="478">
        <f>C245</f>
        <v>0</v>
      </c>
      <c r="D244" s="479">
        <f t="shared" si="152"/>
        <v>0</v>
      </c>
      <c r="E244" s="479">
        <f t="shared" si="152"/>
        <v>0</v>
      </c>
      <c r="F244" s="480" t="e">
        <f t="shared" ref="F244:F268" si="153">D244/C244*100</f>
        <v>#DIV/0!</v>
      </c>
      <c r="G244" s="479">
        <f t="shared" si="152"/>
        <v>0</v>
      </c>
      <c r="H244" s="479">
        <f t="shared" si="152"/>
        <v>0</v>
      </c>
      <c r="I244" s="481" t="e">
        <f t="shared" si="130"/>
        <v>#DIV/0!</v>
      </c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  <c r="AA244" s="482"/>
      <c r="AB244" s="482"/>
      <c r="AC244" s="483"/>
      <c r="AD244" s="483"/>
      <c r="AE244" s="483"/>
      <c r="AF244" s="483"/>
      <c r="AG244" s="483"/>
      <c r="AH244" s="483"/>
      <c r="AI244" s="483"/>
      <c r="AJ244" s="483"/>
      <c r="AK244" s="483"/>
      <c r="AL244" s="483"/>
      <c r="AM244" s="483"/>
      <c r="AN244" s="483"/>
      <c r="AO244" s="483"/>
      <c r="AP244" s="483"/>
      <c r="AQ244" s="483"/>
      <c r="AR244" s="483"/>
      <c r="AS244" s="483"/>
      <c r="AT244" s="483"/>
      <c r="AU244" s="483"/>
      <c r="AV244" s="483"/>
      <c r="AW244" s="483"/>
      <c r="AX244" s="483"/>
      <c r="AY244" s="483"/>
      <c r="AZ244" s="483"/>
      <c r="BA244" s="483"/>
      <c r="BB244" s="483"/>
      <c r="BC244" s="483"/>
      <c r="BD244" s="483"/>
      <c r="BE244" s="483"/>
      <c r="BF244" s="483"/>
      <c r="BG244" s="483"/>
      <c r="BH244" s="483"/>
    </row>
    <row r="245" spans="1:60" s="484" customFormat="1" ht="22.5" customHeight="1" x14ac:dyDescent="0.25">
      <c r="A245" s="485" t="s">
        <v>220</v>
      </c>
      <c r="B245" s="486"/>
      <c r="C245" s="487">
        <f>C246</f>
        <v>0</v>
      </c>
      <c r="D245" s="488">
        <f t="shared" ref="D245:H245" si="154">SUM(D246:D246)</f>
        <v>0</v>
      </c>
      <c r="E245" s="488">
        <f t="shared" si="154"/>
        <v>0</v>
      </c>
      <c r="F245" s="489" t="e">
        <f t="shared" si="153"/>
        <v>#DIV/0!</v>
      </c>
      <c r="G245" s="488">
        <f t="shared" si="154"/>
        <v>0</v>
      </c>
      <c r="H245" s="488">
        <f t="shared" si="154"/>
        <v>0</v>
      </c>
      <c r="I245" s="490" t="e">
        <f t="shared" si="130"/>
        <v>#DIV/0!</v>
      </c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83"/>
      <c r="AD245" s="483"/>
      <c r="AE245" s="483"/>
      <c r="AF245" s="483"/>
      <c r="AG245" s="483"/>
      <c r="AH245" s="483"/>
      <c r="AI245" s="483"/>
      <c r="AJ245" s="483"/>
      <c r="AK245" s="483"/>
      <c r="AL245" s="483"/>
      <c r="AM245" s="483"/>
      <c r="AN245" s="483"/>
      <c r="AO245" s="483"/>
      <c r="AP245" s="483"/>
      <c r="AQ245" s="483"/>
      <c r="AR245" s="483"/>
      <c r="AS245" s="483"/>
      <c r="AT245" s="483"/>
      <c r="AU245" s="483"/>
      <c r="AV245" s="483"/>
      <c r="AW245" s="483"/>
      <c r="AX245" s="483"/>
      <c r="AY245" s="483"/>
      <c r="AZ245" s="483"/>
      <c r="BA245" s="483"/>
      <c r="BB245" s="483"/>
      <c r="BC245" s="483"/>
      <c r="BD245" s="483"/>
      <c r="BE245" s="483"/>
      <c r="BF245" s="483"/>
      <c r="BG245" s="483"/>
      <c r="BH245" s="483"/>
    </row>
    <row r="246" spans="1:60" s="484" customFormat="1" ht="51" customHeight="1" x14ac:dyDescent="0.25">
      <c r="A246" s="492" t="s">
        <v>221</v>
      </c>
      <c r="B246" s="440">
        <v>2260050</v>
      </c>
      <c r="C246" s="493"/>
      <c r="D246" s="494">
        <f>H246</f>
        <v>0</v>
      </c>
      <c r="E246" s="494">
        <f>C246-D246</f>
        <v>0</v>
      </c>
      <c r="F246" s="75" t="e">
        <f t="shared" si="153"/>
        <v>#DIV/0!</v>
      </c>
      <c r="G246" s="494"/>
      <c r="H246" s="494"/>
      <c r="I246" s="495" t="e">
        <f>H246/G246*100</f>
        <v>#DIV/0!</v>
      </c>
      <c r="J246" s="496"/>
      <c r="K246" s="496"/>
      <c r="L246" s="496"/>
      <c r="M246" s="496"/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6"/>
      <c r="Y246" s="496"/>
      <c r="Z246" s="496"/>
      <c r="AA246" s="496"/>
      <c r="AB246" s="496"/>
      <c r="AC246" s="483"/>
      <c r="AD246" s="483"/>
      <c r="AE246" s="483"/>
      <c r="AF246" s="483"/>
      <c r="AG246" s="483"/>
      <c r="AH246" s="483"/>
      <c r="AI246" s="483"/>
      <c r="AJ246" s="483"/>
      <c r="AK246" s="483"/>
      <c r="AL246" s="483"/>
      <c r="AM246" s="483"/>
      <c r="AN246" s="483"/>
      <c r="AO246" s="483"/>
      <c r="AP246" s="483"/>
      <c r="AQ246" s="483"/>
      <c r="AR246" s="483"/>
      <c r="AS246" s="483"/>
      <c r="AT246" s="483"/>
      <c r="AU246" s="483"/>
      <c r="AV246" s="483"/>
      <c r="AW246" s="483"/>
      <c r="AX246" s="483"/>
      <c r="AY246" s="483"/>
      <c r="AZ246" s="483"/>
      <c r="BA246" s="483"/>
      <c r="BB246" s="483"/>
      <c r="BC246" s="483"/>
      <c r="BD246" s="483"/>
      <c r="BE246" s="483"/>
      <c r="BF246" s="483"/>
      <c r="BG246" s="483"/>
      <c r="BH246" s="483"/>
    </row>
    <row r="247" spans="1:60" s="484" customFormat="1" ht="26.25" customHeight="1" x14ac:dyDescent="0.25">
      <c r="A247" s="497" t="s">
        <v>222</v>
      </c>
      <c r="B247" s="468"/>
      <c r="C247" s="498">
        <f t="shared" ref="C247:H247" si="155">C248+C255+C262</f>
        <v>0</v>
      </c>
      <c r="D247" s="499">
        <f t="shared" si="155"/>
        <v>0</v>
      </c>
      <c r="E247" s="499">
        <f t="shared" si="155"/>
        <v>0</v>
      </c>
      <c r="F247" s="471" t="e">
        <f t="shared" si="153"/>
        <v>#DIV/0!</v>
      </c>
      <c r="G247" s="499">
        <f t="shared" si="155"/>
        <v>0</v>
      </c>
      <c r="H247" s="499">
        <f t="shared" si="155"/>
        <v>0</v>
      </c>
      <c r="I247" s="500" t="e">
        <f t="shared" ref="I247:I269" si="156">H247/G247*100</f>
        <v>#DIV/0!</v>
      </c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  <c r="AA247" s="501"/>
      <c r="AB247" s="501"/>
      <c r="AC247" s="483"/>
      <c r="AD247" s="483"/>
      <c r="AE247" s="483"/>
      <c r="AF247" s="483"/>
      <c r="AG247" s="483"/>
      <c r="AH247" s="483"/>
      <c r="AI247" s="483"/>
      <c r="AJ247" s="483"/>
      <c r="AK247" s="483"/>
      <c r="AL247" s="483"/>
      <c r="AM247" s="483"/>
      <c r="AN247" s="483"/>
      <c r="AO247" s="483"/>
      <c r="AP247" s="483"/>
      <c r="AQ247" s="483"/>
      <c r="AR247" s="483"/>
      <c r="AS247" s="483"/>
      <c r="AT247" s="483"/>
      <c r="AU247" s="483"/>
      <c r="AV247" s="483"/>
      <c r="AW247" s="483"/>
      <c r="AX247" s="483"/>
      <c r="AY247" s="483"/>
      <c r="AZ247" s="483"/>
      <c r="BA247" s="483"/>
      <c r="BB247" s="483"/>
      <c r="BC247" s="483"/>
      <c r="BD247" s="483"/>
      <c r="BE247" s="483"/>
      <c r="BF247" s="483"/>
      <c r="BG247" s="483"/>
      <c r="BH247" s="483"/>
    </row>
    <row r="248" spans="1:60" s="484" customFormat="1" ht="24" customHeight="1" x14ac:dyDescent="0.25">
      <c r="A248" s="476" t="s">
        <v>223</v>
      </c>
      <c r="B248" s="477" t="s">
        <v>135</v>
      </c>
      <c r="C248" s="502">
        <f t="shared" ref="C248:H248" si="157">C249+C252</f>
        <v>0</v>
      </c>
      <c r="D248" s="479">
        <f t="shared" si="157"/>
        <v>0</v>
      </c>
      <c r="E248" s="479">
        <f t="shared" si="157"/>
        <v>0</v>
      </c>
      <c r="F248" s="480" t="e">
        <f t="shared" si="153"/>
        <v>#DIV/0!</v>
      </c>
      <c r="G248" s="479">
        <f t="shared" si="157"/>
        <v>0</v>
      </c>
      <c r="H248" s="479">
        <f t="shared" si="157"/>
        <v>0</v>
      </c>
      <c r="I248" s="481" t="e">
        <f t="shared" si="156"/>
        <v>#DIV/0!</v>
      </c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  <c r="AA248" s="482"/>
      <c r="AB248" s="482"/>
      <c r="AC248" s="483"/>
      <c r="AD248" s="483"/>
      <c r="AE248" s="483"/>
      <c r="AF248" s="483"/>
      <c r="AG248" s="483"/>
      <c r="AH248" s="483"/>
      <c r="AI248" s="483"/>
      <c r="AJ248" s="483"/>
      <c r="AK248" s="483"/>
      <c r="AL248" s="483"/>
      <c r="AM248" s="483"/>
      <c r="AN248" s="483"/>
      <c r="AO248" s="483"/>
      <c r="AP248" s="483"/>
      <c r="AQ248" s="483"/>
      <c r="AR248" s="483"/>
      <c r="AS248" s="483"/>
      <c r="AT248" s="483"/>
      <c r="AU248" s="483"/>
      <c r="AV248" s="483"/>
      <c r="AW248" s="483"/>
      <c r="AX248" s="483"/>
      <c r="AY248" s="483"/>
      <c r="AZ248" s="483"/>
      <c r="BA248" s="483"/>
      <c r="BB248" s="483"/>
      <c r="BC248" s="483"/>
      <c r="BD248" s="483"/>
      <c r="BE248" s="483"/>
      <c r="BF248" s="483"/>
      <c r="BG248" s="483"/>
      <c r="BH248" s="483"/>
    </row>
    <row r="249" spans="1:60" s="484" customFormat="1" ht="24.75" customHeight="1" x14ac:dyDescent="0.25">
      <c r="A249" s="485" t="s">
        <v>220</v>
      </c>
      <c r="B249" s="486"/>
      <c r="C249" s="503">
        <f t="shared" ref="C249" si="158">SUM(C250:C251)</f>
        <v>0</v>
      </c>
      <c r="D249" s="488">
        <f t="shared" ref="D249:H249" si="159">SUM(D250:D251)</f>
        <v>0</v>
      </c>
      <c r="E249" s="488">
        <f t="shared" si="159"/>
        <v>0</v>
      </c>
      <c r="F249" s="489" t="e">
        <f t="shared" si="153"/>
        <v>#DIV/0!</v>
      </c>
      <c r="G249" s="488">
        <f t="shared" si="159"/>
        <v>0</v>
      </c>
      <c r="H249" s="488">
        <f t="shared" si="159"/>
        <v>0</v>
      </c>
      <c r="I249" s="490" t="e">
        <f t="shared" si="156"/>
        <v>#DIV/0!</v>
      </c>
      <c r="J249" s="491"/>
      <c r="K249" s="491"/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  <c r="AA249" s="491"/>
      <c r="AB249" s="491"/>
      <c r="AC249" s="483"/>
      <c r="AD249" s="483"/>
      <c r="AE249" s="483"/>
      <c r="AF249" s="483"/>
      <c r="AG249" s="483"/>
      <c r="AH249" s="483"/>
      <c r="AI249" s="483"/>
      <c r="AJ249" s="483"/>
      <c r="AK249" s="483"/>
      <c r="AL249" s="483"/>
      <c r="AM249" s="483"/>
      <c r="AN249" s="483"/>
      <c r="AO249" s="483"/>
      <c r="AP249" s="483"/>
      <c r="AQ249" s="483"/>
      <c r="AR249" s="483"/>
      <c r="AS249" s="483"/>
      <c r="AT249" s="483"/>
      <c r="AU249" s="483"/>
      <c r="AV249" s="483"/>
      <c r="AW249" s="483"/>
      <c r="AX249" s="483"/>
      <c r="AY249" s="483"/>
      <c r="AZ249" s="483"/>
      <c r="BA249" s="483"/>
      <c r="BB249" s="483"/>
      <c r="BC249" s="483"/>
      <c r="BD249" s="483"/>
      <c r="BE249" s="483"/>
      <c r="BF249" s="483"/>
      <c r="BG249" s="483"/>
      <c r="BH249" s="483"/>
    </row>
    <row r="250" spans="1:60" s="484" customFormat="1" ht="26.25" customHeight="1" x14ac:dyDescent="0.25">
      <c r="A250" s="504" t="s">
        <v>192</v>
      </c>
      <c r="B250" s="440" t="s">
        <v>224</v>
      </c>
      <c r="C250" s="493"/>
      <c r="D250" s="505">
        <f t="shared" ref="D250:D251" si="160">H250</f>
        <v>0</v>
      </c>
      <c r="E250" s="505">
        <f t="shared" ref="E250:E251" si="161">C250-D250</f>
        <v>0</v>
      </c>
      <c r="F250" s="75" t="e">
        <f t="shared" si="153"/>
        <v>#DIV/0!</v>
      </c>
      <c r="G250" s="505"/>
      <c r="H250" s="505"/>
      <c r="I250" s="506" t="e">
        <f t="shared" si="156"/>
        <v>#DIV/0!</v>
      </c>
      <c r="J250" s="507"/>
      <c r="K250" s="507"/>
      <c r="L250" s="507"/>
      <c r="M250" s="507"/>
      <c r="N250" s="507"/>
      <c r="O250" s="507"/>
      <c r="P250" s="507"/>
      <c r="Q250" s="507"/>
      <c r="R250" s="507"/>
      <c r="S250" s="507"/>
      <c r="T250" s="507"/>
      <c r="U250" s="507"/>
      <c r="V250" s="507"/>
      <c r="W250" s="507"/>
      <c r="X250" s="507"/>
      <c r="Y250" s="507"/>
      <c r="Z250" s="507"/>
      <c r="AA250" s="507"/>
      <c r="AB250" s="507"/>
      <c r="AC250" s="483"/>
      <c r="AD250" s="483"/>
      <c r="AE250" s="483"/>
      <c r="AF250" s="483"/>
      <c r="AG250" s="483"/>
      <c r="AH250" s="483"/>
      <c r="AI250" s="483"/>
      <c r="AJ250" s="483"/>
      <c r="AK250" s="483"/>
      <c r="AL250" s="483"/>
      <c r="AM250" s="483"/>
      <c r="AN250" s="483"/>
      <c r="AO250" s="483"/>
      <c r="AP250" s="483"/>
      <c r="AQ250" s="483"/>
      <c r="AR250" s="483"/>
      <c r="AS250" s="483"/>
      <c r="AT250" s="483"/>
      <c r="AU250" s="483"/>
      <c r="AV250" s="483"/>
      <c r="AW250" s="483"/>
      <c r="AX250" s="483"/>
      <c r="AY250" s="483"/>
      <c r="AZ250" s="483"/>
      <c r="BA250" s="483"/>
      <c r="BB250" s="483"/>
      <c r="BC250" s="483"/>
      <c r="BD250" s="483"/>
      <c r="BE250" s="483"/>
      <c r="BF250" s="483"/>
      <c r="BG250" s="483"/>
      <c r="BH250" s="483"/>
    </row>
    <row r="251" spans="1:60" s="484" customFormat="1" ht="29.25" customHeight="1" x14ac:dyDescent="0.25">
      <c r="A251" s="504" t="s">
        <v>194</v>
      </c>
      <c r="B251" s="440" t="s">
        <v>225</v>
      </c>
      <c r="C251" s="493"/>
      <c r="D251" s="505">
        <f t="shared" si="160"/>
        <v>0</v>
      </c>
      <c r="E251" s="505">
        <f t="shared" si="161"/>
        <v>0</v>
      </c>
      <c r="F251" s="75" t="e">
        <f t="shared" si="153"/>
        <v>#DIV/0!</v>
      </c>
      <c r="G251" s="505"/>
      <c r="H251" s="505"/>
      <c r="I251" s="506" t="e">
        <f t="shared" si="156"/>
        <v>#DIV/0!</v>
      </c>
      <c r="J251" s="507"/>
      <c r="K251" s="507"/>
      <c r="L251" s="507"/>
      <c r="M251" s="507"/>
      <c r="N251" s="507"/>
      <c r="O251" s="507"/>
      <c r="P251" s="507"/>
      <c r="Q251" s="507"/>
      <c r="R251" s="507"/>
      <c r="S251" s="507"/>
      <c r="T251" s="507"/>
      <c r="U251" s="507"/>
      <c r="V251" s="507"/>
      <c r="W251" s="507"/>
      <c r="X251" s="507"/>
      <c r="Y251" s="507"/>
      <c r="Z251" s="507"/>
      <c r="AA251" s="507"/>
      <c r="AB251" s="507"/>
      <c r="AC251" s="483"/>
      <c r="AD251" s="483"/>
      <c r="AE251" s="483"/>
      <c r="AF251" s="483"/>
      <c r="AG251" s="483"/>
      <c r="AH251" s="483"/>
      <c r="AI251" s="483"/>
      <c r="AJ251" s="483"/>
      <c r="AK251" s="483"/>
      <c r="AL251" s="483"/>
      <c r="AM251" s="483"/>
      <c r="AN251" s="483"/>
      <c r="AO251" s="483"/>
      <c r="AP251" s="483"/>
      <c r="AQ251" s="483"/>
      <c r="AR251" s="483"/>
      <c r="AS251" s="483"/>
      <c r="AT251" s="483"/>
      <c r="AU251" s="483"/>
      <c r="AV251" s="483"/>
      <c r="AW251" s="483"/>
      <c r="AX251" s="483"/>
      <c r="AY251" s="483"/>
      <c r="AZ251" s="483"/>
      <c r="BA251" s="483"/>
      <c r="BB251" s="483"/>
      <c r="BC251" s="483"/>
      <c r="BD251" s="483"/>
      <c r="BE251" s="483"/>
      <c r="BF251" s="483"/>
      <c r="BG251" s="483"/>
      <c r="BH251" s="483"/>
    </row>
    <row r="252" spans="1:60" s="484" customFormat="1" ht="22.5" customHeight="1" x14ac:dyDescent="0.25">
      <c r="A252" s="485" t="s">
        <v>220</v>
      </c>
      <c r="B252" s="486"/>
      <c r="C252" s="487">
        <f t="shared" ref="C252:H252" si="162">SUM(C253:C254)</f>
        <v>0</v>
      </c>
      <c r="D252" s="488">
        <f t="shared" si="162"/>
        <v>0</v>
      </c>
      <c r="E252" s="488">
        <f t="shared" si="162"/>
        <v>0</v>
      </c>
      <c r="F252" s="489" t="e">
        <f t="shared" si="153"/>
        <v>#DIV/0!</v>
      </c>
      <c r="G252" s="488">
        <f t="shared" si="162"/>
        <v>0</v>
      </c>
      <c r="H252" s="488">
        <f t="shared" si="162"/>
        <v>0</v>
      </c>
      <c r="I252" s="490" t="e">
        <f t="shared" si="156"/>
        <v>#DIV/0!</v>
      </c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83"/>
      <c r="AD252" s="483"/>
      <c r="AE252" s="483"/>
      <c r="AF252" s="483"/>
      <c r="AG252" s="483"/>
      <c r="AH252" s="483"/>
      <c r="AI252" s="483"/>
      <c r="AJ252" s="483"/>
      <c r="AK252" s="483"/>
      <c r="AL252" s="483"/>
      <c r="AM252" s="483"/>
      <c r="AN252" s="483"/>
      <c r="AO252" s="483"/>
      <c r="AP252" s="483"/>
      <c r="AQ252" s="483"/>
      <c r="AR252" s="483"/>
      <c r="AS252" s="483"/>
      <c r="AT252" s="483"/>
      <c r="AU252" s="483"/>
      <c r="AV252" s="483"/>
      <c r="AW252" s="483"/>
      <c r="AX252" s="483"/>
      <c r="AY252" s="483"/>
      <c r="AZ252" s="483"/>
      <c r="BA252" s="483"/>
      <c r="BB252" s="483"/>
      <c r="BC252" s="483"/>
      <c r="BD252" s="483"/>
      <c r="BE252" s="483"/>
      <c r="BF252" s="483"/>
      <c r="BG252" s="483"/>
      <c r="BH252" s="483"/>
    </row>
    <row r="253" spans="1:60" s="484" customFormat="1" ht="45" customHeight="1" x14ac:dyDescent="0.25">
      <c r="A253" s="492" t="s">
        <v>226</v>
      </c>
      <c r="B253" s="440">
        <v>2261000</v>
      </c>
      <c r="C253" s="493"/>
      <c r="D253" s="494">
        <f t="shared" ref="D253:D254" si="163">H253</f>
        <v>0</v>
      </c>
      <c r="E253" s="494">
        <f t="shared" ref="E253:E254" si="164">C253-D253</f>
        <v>0</v>
      </c>
      <c r="F253" s="75" t="e">
        <f t="shared" si="153"/>
        <v>#DIV/0!</v>
      </c>
      <c r="G253" s="494"/>
      <c r="H253" s="494"/>
      <c r="I253" s="495" t="e">
        <f t="shared" si="156"/>
        <v>#DIV/0!</v>
      </c>
      <c r="J253" s="496"/>
      <c r="K253" s="496"/>
      <c r="L253" s="496"/>
      <c r="M253" s="496"/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  <c r="AA253" s="496"/>
      <c r="AB253" s="496"/>
      <c r="AC253" s="483"/>
      <c r="AD253" s="483"/>
      <c r="AE253" s="483"/>
      <c r="AF253" s="483"/>
      <c r="AG253" s="483"/>
      <c r="AH253" s="483"/>
      <c r="AI253" s="483"/>
      <c r="AJ253" s="483"/>
      <c r="AK253" s="483"/>
      <c r="AL253" s="483"/>
      <c r="AM253" s="483"/>
      <c r="AN253" s="483"/>
      <c r="AO253" s="483"/>
      <c r="AP253" s="483"/>
      <c r="AQ253" s="483"/>
      <c r="AR253" s="483"/>
      <c r="AS253" s="483"/>
      <c r="AT253" s="483"/>
      <c r="AU253" s="483"/>
      <c r="AV253" s="483"/>
      <c r="AW253" s="483"/>
      <c r="AX253" s="483"/>
      <c r="AY253" s="483"/>
      <c r="AZ253" s="483"/>
      <c r="BA253" s="483"/>
      <c r="BB253" s="483"/>
      <c r="BC253" s="483"/>
      <c r="BD253" s="483"/>
      <c r="BE253" s="483"/>
      <c r="BF253" s="483"/>
      <c r="BG253" s="483"/>
      <c r="BH253" s="483"/>
    </row>
    <row r="254" spans="1:60" s="484" customFormat="1" ht="36.75" customHeight="1" x14ac:dyDescent="0.25">
      <c r="A254" s="492" t="s">
        <v>197</v>
      </c>
      <c r="B254" s="440" t="s">
        <v>198</v>
      </c>
      <c r="C254" s="493"/>
      <c r="D254" s="494">
        <f t="shared" si="163"/>
        <v>0</v>
      </c>
      <c r="E254" s="494">
        <f t="shared" si="164"/>
        <v>0</v>
      </c>
      <c r="F254" s="75" t="e">
        <f t="shared" si="153"/>
        <v>#DIV/0!</v>
      </c>
      <c r="G254" s="494"/>
      <c r="H254" s="494"/>
      <c r="I254" s="495" t="e">
        <f t="shared" si="156"/>
        <v>#DIV/0!</v>
      </c>
      <c r="J254" s="496"/>
      <c r="K254" s="496"/>
      <c r="L254" s="496"/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83"/>
      <c r="AD254" s="483"/>
      <c r="AE254" s="483"/>
      <c r="AF254" s="483"/>
      <c r="AG254" s="483"/>
      <c r="AH254" s="483"/>
      <c r="AI254" s="483"/>
      <c r="AJ254" s="483"/>
      <c r="AK254" s="483"/>
      <c r="AL254" s="483"/>
      <c r="AM254" s="483"/>
      <c r="AN254" s="483"/>
      <c r="AO254" s="483"/>
      <c r="AP254" s="483"/>
      <c r="AQ254" s="483"/>
      <c r="AR254" s="483"/>
      <c r="AS254" s="483"/>
      <c r="AT254" s="483"/>
      <c r="AU254" s="483"/>
      <c r="AV254" s="483"/>
      <c r="AW254" s="483"/>
      <c r="AX254" s="483"/>
      <c r="AY254" s="483"/>
      <c r="AZ254" s="483"/>
      <c r="BA254" s="483"/>
      <c r="BB254" s="483"/>
      <c r="BC254" s="483"/>
      <c r="BD254" s="483"/>
      <c r="BE254" s="483"/>
      <c r="BF254" s="483"/>
      <c r="BG254" s="483"/>
      <c r="BH254" s="483"/>
    </row>
    <row r="255" spans="1:60" s="484" customFormat="1" ht="22.5" customHeight="1" x14ac:dyDescent="0.25">
      <c r="A255" s="476" t="s">
        <v>218</v>
      </c>
      <c r="B255" s="477" t="s">
        <v>149</v>
      </c>
      <c r="C255" s="508">
        <f>C256+C260</f>
        <v>0</v>
      </c>
      <c r="D255" s="509">
        <f t="shared" ref="D255:H255" si="165">D256+D260</f>
        <v>0</v>
      </c>
      <c r="E255" s="509">
        <f t="shared" si="165"/>
        <v>0</v>
      </c>
      <c r="F255" s="480" t="e">
        <f t="shared" si="153"/>
        <v>#DIV/0!</v>
      </c>
      <c r="G255" s="509">
        <f t="shared" si="165"/>
        <v>0</v>
      </c>
      <c r="H255" s="509">
        <f t="shared" si="165"/>
        <v>0</v>
      </c>
      <c r="I255" s="510" t="e">
        <f t="shared" si="156"/>
        <v>#DIV/0!</v>
      </c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1"/>
      <c r="AC255" s="483"/>
      <c r="AD255" s="483"/>
      <c r="AE255" s="483"/>
      <c r="AF255" s="483"/>
      <c r="AG255" s="483"/>
      <c r="AH255" s="483"/>
      <c r="AI255" s="483"/>
      <c r="AJ255" s="483"/>
      <c r="AK255" s="483"/>
      <c r="AL255" s="483"/>
      <c r="AM255" s="483"/>
      <c r="AN255" s="483"/>
      <c r="AO255" s="483"/>
      <c r="AP255" s="483"/>
      <c r="AQ255" s="483"/>
      <c r="AR255" s="483"/>
      <c r="AS255" s="483"/>
      <c r="AT255" s="483"/>
      <c r="AU255" s="483"/>
      <c r="AV255" s="483"/>
      <c r="AW255" s="483"/>
      <c r="AX255" s="483"/>
      <c r="AY255" s="483"/>
      <c r="AZ255" s="483"/>
      <c r="BA255" s="483"/>
      <c r="BB255" s="483"/>
      <c r="BC255" s="483"/>
      <c r="BD255" s="483"/>
      <c r="BE255" s="483"/>
      <c r="BF255" s="483"/>
      <c r="BG255" s="483"/>
      <c r="BH255" s="483"/>
    </row>
    <row r="256" spans="1:60" s="484" customFormat="1" ht="24" customHeight="1" x14ac:dyDescent="0.25">
      <c r="A256" s="485" t="s">
        <v>31</v>
      </c>
      <c r="B256" s="486"/>
      <c r="C256" s="487">
        <f>SUM(C257:C259)</f>
        <v>0</v>
      </c>
      <c r="D256" s="488">
        <f t="shared" ref="D256:H256" si="166">SUM(D257:D259)</f>
        <v>0</v>
      </c>
      <c r="E256" s="488">
        <f t="shared" si="166"/>
        <v>0</v>
      </c>
      <c r="F256" s="489" t="e">
        <f t="shared" si="153"/>
        <v>#DIV/0!</v>
      </c>
      <c r="G256" s="488">
        <f t="shared" si="166"/>
        <v>0</v>
      </c>
      <c r="H256" s="488">
        <f t="shared" si="166"/>
        <v>0</v>
      </c>
      <c r="I256" s="490" t="e">
        <f t="shared" si="156"/>
        <v>#DIV/0!</v>
      </c>
      <c r="J256" s="491"/>
      <c r="K256" s="491"/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  <c r="AA256" s="491"/>
      <c r="AB256" s="491"/>
      <c r="AC256" s="483"/>
      <c r="AD256" s="483"/>
      <c r="AE256" s="483"/>
      <c r="AF256" s="483"/>
      <c r="AG256" s="483"/>
      <c r="AH256" s="483"/>
      <c r="AI256" s="483"/>
      <c r="AJ256" s="483"/>
      <c r="AK256" s="483"/>
      <c r="AL256" s="483"/>
      <c r="AM256" s="483"/>
      <c r="AN256" s="483"/>
      <c r="AO256" s="483"/>
      <c r="AP256" s="483"/>
      <c r="AQ256" s="483"/>
      <c r="AR256" s="483"/>
      <c r="AS256" s="483"/>
      <c r="AT256" s="483"/>
      <c r="AU256" s="483"/>
      <c r="AV256" s="483"/>
      <c r="AW256" s="483"/>
      <c r="AX256" s="483"/>
      <c r="AY256" s="483"/>
      <c r="AZ256" s="483"/>
      <c r="BA256" s="483"/>
      <c r="BB256" s="483"/>
      <c r="BC256" s="483"/>
      <c r="BD256" s="483"/>
      <c r="BE256" s="483"/>
      <c r="BF256" s="483"/>
      <c r="BG256" s="483"/>
      <c r="BH256" s="483"/>
    </row>
    <row r="257" spans="1:60" s="484" customFormat="1" ht="43.5" customHeight="1" x14ac:dyDescent="0.25">
      <c r="A257" s="504" t="s">
        <v>227</v>
      </c>
      <c r="B257" s="440">
        <v>2260019</v>
      </c>
      <c r="C257" s="493"/>
      <c r="D257" s="512">
        <f t="shared" ref="D257:D259" si="167">H257</f>
        <v>0</v>
      </c>
      <c r="E257" s="512">
        <f t="shared" ref="E257:E259" si="168">C257-D257</f>
        <v>0</v>
      </c>
      <c r="F257" s="75" t="e">
        <f t="shared" si="153"/>
        <v>#DIV/0!</v>
      </c>
      <c r="G257" s="512"/>
      <c r="H257" s="512"/>
      <c r="I257" s="513" t="e">
        <f t="shared" si="156"/>
        <v>#DIV/0!</v>
      </c>
      <c r="J257" s="514"/>
      <c r="K257" s="514"/>
      <c r="L257" s="514"/>
      <c r="M257" s="514"/>
      <c r="N257" s="514"/>
      <c r="O257" s="514"/>
      <c r="P257" s="514"/>
      <c r="Q257" s="514"/>
      <c r="R257" s="514"/>
      <c r="S257" s="514"/>
      <c r="T257" s="514"/>
      <c r="U257" s="514"/>
      <c r="V257" s="514"/>
      <c r="W257" s="514"/>
      <c r="X257" s="514"/>
      <c r="Y257" s="514"/>
      <c r="Z257" s="514"/>
      <c r="AA257" s="514"/>
      <c r="AB257" s="514"/>
      <c r="AC257" s="483"/>
      <c r="AD257" s="483"/>
      <c r="AE257" s="483"/>
      <c r="AF257" s="483"/>
      <c r="AG257" s="483"/>
      <c r="AH257" s="483"/>
      <c r="AI257" s="483"/>
      <c r="AJ257" s="483"/>
      <c r="AK257" s="483"/>
      <c r="AL257" s="483"/>
      <c r="AM257" s="483"/>
      <c r="AN257" s="483"/>
      <c r="AO257" s="483"/>
      <c r="AP257" s="483"/>
      <c r="AQ257" s="483"/>
      <c r="AR257" s="483"/>
      <c r="AS257" s="483"/>
      <c r="AT257" s="483"/>
      <c r="AU257" s="483"/>
      <c r="AV257" s="483"/>
      <c r="AW257" s="483"/>
      <c r="AX257" s="483"/>
      <c r="AY257" s="483"/>
      <c r="AZ257" s="483"/>
      <c r="BA257" s="483"/>
      <c r="BB257" s="483"/>
      <c r="BC257" s="483"/>
      <c r="BD257" s="483"/>
      <c r="BE257" s="483"/>
      <c r="BF257" s="483"/>
      <c r="BG257" s="483"/>
      <c r="BH257" s="483"/>
    </row>
    <row r="258" spans="1:60" s="484" customFormat="1" ht="51" customHeight="1" x14ac:dyDescent="0.25">
      <c r="A258" s="492" t="s">
        <v>221</v>
      </c>
      <c r="B258" s="440">
        <v>2260050</v>
      </c>
      <c r="C258" s="493"/>
      <c r="D258" s="512">
        <f t="shared" si="167"/>
        <v>0</v>
      </c>
      <c r="E258" s="512">
        <f t="shared" si="168"/>
        <v>0</v>
      </c>
      <c r="F258" s="75" t="e">
        <f t="shared" si="153"/>
        <v>#DIV/0!</v>
      </c>
      <c r="G258" s="512"/>
      <c r="H258" s="512"/>
      <c r="I258" s="513" t="e">
        <f t="shared" si="156"/>
        <v>#DIV/0!</v>
      </c>
      <c r="J258" s="514"/>
      <c r="K258" s="514"/>
      <c r="L258" s="514"/>
      <c r="M258" s="514"/>
      <c r="N258" s="514"/>
      <c r="O258" s="514"/>
      <c r="P258" s="514"/>
      <c r="Q258" s="514"/>
      <c r="R258" s="514"/>
      <c r="S258" s="514"/>
      <c r="T258" s="514"/>
      <c r="U258" s="514"/>
      <c r="V258" s="514"/>
      <c r="W258" s="514"/>
      <c r="X258" s="514"/>
      <c r="Y258" s="514"/>
      <c r="Z258" s="514"/>
      <c r="AA258" s="514"/>
      <c r="AB258" s="514"/>
      <c r="AC258" s="483"/>
      <c r="AD258" s="483"/>
      <c r="AE258" s="483"/>
      <c r="AF258" s="483"/>
      <c r="AG258" s="483"/>
      <c r="AH258" s="483"/>
      <c r="AI258" s="483"/>
      <c r="AJ258" s="483"/>
      <c r="AK258" s="483"/>
      <c r="AL258" s="483"/>
      <c r="AM258" s="483"/>
      <c r="AN258" s="483"/>
      <c r="AO258" s="483"/>
      <c r="AP258" s="483"/>
      <c r="AQ258" s="483"/>
      <c r="AR258" s="483"/>
      <c r="AS258" s="483"/>
      <c r="AT258" s="483"/>
      <c r="AU258" s="483"/>
      <c r="AV258" s="483"/>
      <c r="AW258" s="483"/>
      <c r="AX258" s="483"/>
      <c r="AY258" s="483"/>
      <c r="AZ258" s="483"/>
      <c r="BA258" s="483"/>
      <c r="BB258" s="483"/>
      <c r="BC258" s="483"/>
      <c r="BD258" s="483"/>
      <c r="BE258" s="483"/>
      <c r="BF258" s="483"/>
      <c r="BG258" s="483"/>
      <c r="BH258" s="483"/>
    </row>
    <row r="259" spans="1:60" s="484" customFormat="1" ht="23.25" customHeight="1" x14ac:dyDescent="0.25">
      <c r="A259" s="504" t="s">
        <v>199</v>
      </c>
      <c r="B259" s="440">
        <v>2260382</v>
      </c>
      <c r="C259" s="493"/>
      <c r="D259" s="512">
        <f t="shared" si="167"/>
        <v>0</v>
      </c>
      <c r="E259" s="512">
        <f t="shared" si="168"/>
        <v>0</v>
      </c>
      <c r="F259" s="75" t="e">
        <f t="shared" si="153"/>
        <v>#DIV/0!</v>
      </c>
      <c r="G259" s="512"/>
      <c r="H259" s="512"/>
      <c r="I259" s="513" t="e">
        <f t="shared" si="156"/>
        <v>#DIV/0!</v>
      </c>
      <c r="J259" s="514"/>
      <c r="K259" s="514"/>
      <c r="L259" s="514"/>
      <c r="M259" s="514"/>
      <c r="N259" s="514"/>
      <c r="O259" s="514"/>
      <c r="P259" s="514"/>
      <c r="Q259" s="514"/>
      <c r="R259" s="514"/>
      <c r="S259" s="514"/>
      <c r="T259" s="514"/>
      <c r="U259" s="514"/>
      <c r="V259" s="514"/>
      <c r="W259" s="514"/>
      <c r="X259" s="514"/>
      <c r="Y259" s="514"/>
      <c r="Z259" s="514"/>
      <c r="AA259" s="514"/>
      <c r="AB259" s="514"/>
      <c r="AC259" s="483"/>
      <c r="AD259" s="483"/>
      <c r="AE259" s="483"/>
      <c r="AF259" s="483"/>
      <c r="AG259" s="483"/>
      <c r="AH259" s="483"/>
      <c r="AI259" s="483"/>
      <c r="AJ259" s="483"/>
      <c r="AK259" s="483"/>
      <c r="AL259" s="483"/>
      <c r="AM259" s="483"/>
      <c r="AN259" s="483"/>
      <c r="AO259" s="483"/>
      <c r="AP259" s="483"/>
      <c r="AQ259" s="483"/>
      <c r="AR259" s="483"/>
      <c r="AS259" s="483"/>
      <c r="AT259" s="483"/>
      <c r="AU259" s="483"/>
      <c r="AV259" s="483"/>
      <c r="AW259" s="483"/>
      <c r="AX259" s="483"/>
      <c r="AY259" s="483"/>
      <c r="AZ259" s="483"/>
      <c r="BA259" s="483"/>
      <c r="BB259" s="483"/>
      <c r="BC259" s="483"/>
      <c r="BD259" s="483"/>
      <c r="BE259" s="483"/>
      <c r="BF259" s="483"/>
      <c r="BG259" s="483"/>
      <c r="BH259" s="483"/>
    </row>
    <row r="260" spans="1:60" s="484" customFormat="1" ht="29.25" customHeight="1" x14ac:dyDescent="0.25">
      <c r="A260" s="515" t="s">
        <v>228</v>
      </c>
      <c r="B260" s="486"/>
      <c r="C260" s="516">
        <f>C261</f>
        <v>0</v>
      </c>
      <c r="D260" s="517">
        <f t="shared" ref="D260:H260" si="169">D261</f>
        <v>0</v>
      </c>
      <c r="E260" s="517">
        <f t="shared" si="169"/>
        <v>0</v>
      </c>
      <c r="F260" s="489" t="e">
        <f t="shared" si="153"/>
        <v>#DIV/0!</v>
      </c>
      <c r="G260" s="517">
        <f t="shared" si="169"/>
        <v>0</v>
      </c>
      <c r="H260" s="517">
        <f t="shared" si="169"/>
        <v>0</v>
      </c>
      <c r="I260" s="518" t="e">
        <f t="shared" si="156"/>
        <v>#DIV/0!</v>
      </c>
      <c r="J260" s="519"/>
      <c r="K260" s="519"/>
      <c r="L260" s="519"/>
      <c r="M260" s="519"/>
      <c r="N260" s="519"/>
      <c r="O260" s="519"/>
      <c r="P260" s="519"/>
      <c r="Q260" s="519"/>
      <c r="R260" s="519"/>
      <c r="S260" s="519"/>
      <c r="T260" s="519"/>
      <c r="U260" s="519"/>
      <c r="V260" s="519"/>
      <c r="W260" s="519"/>
      <c r="X260" s="519"/>
      <c r="Y260" s="519"/>
      <c r="Z260" s="519"/>
      <c r="AA260" s="519"/>
      <c r="AB260" s="519"/>
      <c r="AC260" s="483"/>
      <c r="AD260" s="483"/>
      <c r="AE260" s="483"/>
      <c r="AF260" s="483"/>
      <c r="AG260" s="483"/>
      <c r="AH260" s="483"/>
      <c r="AI260" s="483"/>
      <c r="AJ260" s="483"/>
      <c r="AK260" s="483"/>
      <c r="AL260" s="483"/>
      <c r="AM260" s="483"/>
      <c r="AN260" s="483"/>
      <c r="AO260" s="483"/>
      <c r="AP260" s="483"/>
      <c r="AQ260" s="483"/>
      <c r="AR260" s="483"/>
      <c r="AS260" s="483"/>
      <c r="AT260" s="483"/>
      <c r="AU260" s="483"/>
      <c r="AV260" s="483"/>
      <c r="AW260" s="483"/>
      <c r="AX260" s="483"/>
      <c r="AY260" s="483"/>
      <c r="AZ260" s="483"/>
      <c r="BA260" s="483"/>
      <c r="BB260" s="483"/>
      <c r="BC260" s="483"/>
      <c r="BD260" s="483"/>
      <c r="BE260" s="483"/>
      <c r="BF260" s="483"/>
      <c r="BG260" s="483"/>
      <c r="BH260" s="483"/>
    </row>
    <row r="261" spans="1:60" s="484" customFormat="1" ht="29.25" customHeight="1" x14ac:dyDescent="0.25">
      <c r="A261" s="520" t="s">
        <v>202</v>
      </c>
      <c r="B261" s="440">
        <v>3100267</v>
      </c>
      <c r="C261" s="493">
        <f>0+315200-315200</f>
        <v>0</v>
      </c>
      <c r="D261" s="494">
        <f>H261</f>
        <v>0</v>
      </c>
      <c r="E261" s="494">
        <f>C261-D261</f>
        <v>0</v>
      </c>
      <c r="F261" s="75" t="e">
        <f t="shared" si="153"/>
        <v>#DIV/0!</v>
      </c>
      <c r="G261" s="494"/>
      <c r="H261" s="494"/>
      <c r="I261" s="495" t="e">
        <f t="shared" si="156"/>
        <v>#DIV/0!</v>
      </c>
      <c r="J261" s="496"/>
      <c r="K261" s="496"/>
      <c r="L261" s="496"/>
      <c r="M261" s="496"/>
      <c r="N261" s="496"/>
      <c r="O261" s="496"/>
      <c r="P261" s="496"/>
      <c r="Q261" s="496"/>
      <c r="R261" s="496"/>
      <c r="S261" s="496"/>
      <c r="T261" s="496"/>
      <c r="U261" s="496"/>
      <c r="V261" s="496"/>
      <c r="W261" s="496"/>
      <c r="X261" s="496"/>
      <c r="Y261" s="496"/>
      <c r="Z261" s="496"/>
      <c r="AA261" s="496"/>
      <c r="AB261" s="496"/>
      <c r="AC261" s="483"/>
      <c r="AD261" s="483"/>
      <c r="AE261" s="483"/>
      <c r="AF261" s="483"/>
      <c r="AG261" s="483"/>
      <c r="AH261" s="483"/>
      <c r="AI261" s="483"/>
      <c r="AJ261" s="483"/>
      <c r="AK261" s="483"/>
      <c r="AL261" s="483"/>
      <c r="AM261" s="483"/>
      <c r="AN261" s="483"/>
      <c r="AO261" s="483"/>
      <c r="AP261" s="483"/>
      <c r="AQ261" s="483"/>
      <c r="AR261" s="483"/>
      <c r="AS261" s="483"/>
      <c r="AT261" s="483"/>
      <c r="AU261" s="483"/>
      <c r="AV261" s="483"/>
      <c r="AW261" s="483"/>
      <c r="AX261" s="483"/>
      <c r="AY261" s="483"/>
      <c r="AZ261" s="483"/>
      <c r="BA261" s="483"/>
      <c r="BB261" s="483"/>
      <c r="BC261" s="483"/>
      <c r="BD261" s="483"/>
      <c r="BE261" s="483"/>
      <c r="BF261" s="483"/>
      <c r="BG261" s="483"/>
      <c r="BH261" s="483"/>
    </row>
    <row r="262" spans="1:60" s="484" customFormat="1" ht="24.75" customHeight="1" x14ac:dyDescent="0.25">
      <c r="A262" s="476" t="s">
        <v>229</v>
      </c>
      <c r="B262" s="477" t="s">
        <v>161</v>
      </c>
      <c r="C262" s="502">
        <f t="shared" ref="C262:H262" si="170">C263+C267</f>
        <v>0</v>
      </c>
      <c r="D262" s="479">
        <f t="shared" si="170"/>
        <v>0</v>
      </c>
      <c r="E262" s="479">
        <f t="shared" si="170"/>
        <v>0</v>
      </c>
      <c r="F262" s="480" t="e">
        <f t="shared" si="153"/>
        <v>#DIV/0!</v>
      </c>
      <c r="G262" s="479">
        <f t="shared" si="170"/>
        <v>0</v>
      </c>
      <c r="H262" s="479">
        <f t="shared" si="170"/>
        <v>0</v>
      </c>
      <c r="I262" s="481" t="e">
        <f t="shared" si="156"/>
        <v>#DIV/0!</v>
      </c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  <c r="AA262" s="482"/>
      <c r="AB262" s="482"/>
      <c r="AC262" s="483"/>
      <c r="AD262" s="483"/>
      <c r="AE262" s="483"/>
      <c r="AF262" s="483"/>
      <c r="AG262" s="483"/>
      <c r="AH262" s="483"/>
      <c r="AI262" s="483"/>
      <c r="AJ262" s="483"/>
      <c r="AK262" s="483"/>
      <c r="AL262" s="483"/>
      <c r="AM262" s="483"/>
      <c r="AN262" s="483"/>
      <c r="AO262" s="483"/>
      <c r="AP262" s="483"/>
      <c r="AQ262" s="483"/>
      <c r="AR262" s="483"/>
      <c r="AS262" s="483"/>
      <c r="AT262" s="483"/>
      <c r="AU262" s="483"/>
      <c r="AV262" s="483"/>
      <c r="AW262" s="483"/>
      <c r="AX262" s="483"/>
      <c r="AY262" s="483"/>
      <c r="AZ262" s="483"/>
      <c r="BA262" s="483"/>
      <c r="BB262" s="483"/>
      <c r="BC262" s="483"/>
      <c r="BD262" s="483"/>
      <c r="BE262" s="483"/>
      <c r="BF262" s="483"/>
      <c r="BG262" s="483"/>
      <c r="BH262" s="483"/>
    </row>
    <row r="263" spans="1:60" s="484" customFormat="1" ht="24.75" customHeight="1" x14ac:dyDescent="0.25">
      <c r="A263" s="485" t="s">
        <v>31</v>
      </c>
      <c r="B263" s="486"/>
      <c r="C263" s="521">
        <f t="shared" ref="C263:H263" si="171">SUM(C264:C266)</f>
        <v>0</v>
      </c>
      <c r="D263" s="517">
        <f t="shared" si="171"/>
        <v>0</v>
      </c>
      <c r="E263" s="517">
        <f t="shared" si="171"/>
        <v>0</v>
      </c>
      <c r="F263" s="489" t="e">
        <f t="shared" si="153"/>
        <v>#DIV/0!</v>
      </c>
      <c r="G263" s="517">
        <f t="shared" si="171"/>
        <v>0</v>
      </c>
      <c r="H263" s="517">
        <f t="shared" si="171"/>
        <v>0</v>
      </c>
      <c r="I263" s="518" t="e">
        <f t="shared" si="156"/>
        <v>#DIV/0!</v>
      </c>
      <c r="J263" s="519"/>
      <c r="K263" s="519"/>
      <c r="L263" s="519"/>
      <c r="M263" s="519"/>
      <c r="N263" s="519"/>
      <c r="O263" s="519"/>
      <c r="P263" s="519"/>
      <c r="Q263" s="519"/>
      <c r="R263" s="519"/>
      <c r="S263" s="519"/>
      <c r="T263" s="519"/>
      <c r="U263" s="519"/>
      <c r="V263" s="519"/>
      <c r="W263" s="519"/>
      <c r="X263" s="519"/>
      <c r="Y263" s="519"/>
      <c r="Z263" s="519"/>
      <c r="AA263" s="519"/>
      <c r="AB263" s="519"/>
      <c r="AC263" s="483"/>
      <c r="AD263" s="483"/>
      <c r="AE263" s="483"/>
      <c r="AF263" s="483"/>
      <c r="AG263" s="483"/>
      <c r="AH263" s="483"/>
      <c r="AI263" s="483"/>
      <c r="AJ263" s="483"/>
      <c r="AK263" s="483"/>
      <c r="AL263" s="483"/>
      <c r="AM263" s="483"/>
      <c r="AN263" s="483"/>
      <c r="AO263" s="483"/>
      <c r="AP263" s="483"/>
      <c r="AQ263" s="483"/>
      <c r="AR263" s="483"/>
      <c r="AS263" s="483"/>
      <c r="AT263" s="483"/>
      <c r="AU263" s="483"/>
      <c r="AV263" s="483"/>
      <c r="AW263" s="483"/>
      <c r="AX263" s="483"/>
      <c r="AY263" s="483"/>
      <c r="AZ263" s="483"/>
      <c r="BA263" s="483"/>
      <c r="BB263" s="483"/>
      <c r="BC263" s="483"/>
      <c r="BD263" s="483"/>
      <c r="BE263" s="483"/>
      <c r="BF263" s="483"/>
      <c r="BG263" s="483"/>
      <c r="BH263" s="483"/>
    </row>
    <row r="264" spans="1:60" s="484" customFormat="1" ht="38.25" customHeight="1" x14ac:dyDescent="0.25">
      <c r="A264" s="504" t="s">
        <v>227</v>
      </c>
      <c r="B264" s="440">
        <v>2260019</v>
      </c>
      <c r="C264" s="493"/>
      <c r="D264" s="505">
        <f t="shared" ref="D264:D266" si="172">H264</f>
        <v>0</v>
      </c>
      <c r="E264" s="505">
        <f t="shared" ref="E264:E266" si="173">C264-D264</f>
        <v>0</v>
      </c>
      <c r="F264" s="75" t="e">
        <f t="shared" si="153"/>
        <v>#DIV/0!</v>
      </c>
      <c r="G264" s="505"/>
      <c r="H264" s="505"/>
      <c r="I264" s="506" t="e">
        <f t="shared" si="156"/>
        <v>#DIV/0!</v>
      </c>
      <c r="J264" s="507"/>
      <c r="K264" s="507"/>
      <c r="L264" s="507"/>
      <c r="M264" s="507"/>
      <c r="N264" s="507"/>
      <c r="O264" s="507"/>
      <c r="P264" s="507"/>
      <c r="Q264" s="507"/>
      <c r="R264" s="507"/>
      <c r="S264" s="507"/>
      <c r="T264" s="507"/>
      <c r="U264" s="507"/>
      <c r="V264" s="507"/>
      <c r="W264" s="507"/>
      <c r="X264" s="507"/>
      <c r="Y264" s="507"/>
      <c r="Z264" s="507"/>
      <c r="AA264" s="507"/>
      <c r="AB264" s="507"/>
      <c r="AC264" s="483"/>
      <c r="AD264" s="483"/>
      <c r="AE264" s="483"/>
      <c r="AF264" s="483"/>
      <c r="AG264" s="483"/>
      <c r="AH264" s="483"/>
      <c r="AI264" s="483"/>
      <c r="AJ264" s="483"/>
      <c r="AK264" s="483"/>
      <c r="AL264" s="483"/>
      <c r="AM264" s="483"/>
      <c r="AN264" s="483"/>
      <c r="AO264" s="483"/>
      <c r="AP264" s="483"/>
      <c r="AQ264" s="483"/>
      <c r="AR264" s="483"/>
      <c r="AS264" s="483"/>
      <c r="AT264" s="483"/>
      <c r="AU264" s="483"/>
      <c r="AV264" s="483"/>
      <c r="AW264" s="483"/>
      <c r="AX264" s="483"/>
      <c r="AY264" s="483"/>
      <c r="AZ264" s="483"/>
      <c r="BA264" s="483"/>
      <c r="BB264" s="483"/>
      <c r="BC264" s="483"/>
      <c r="BD264" s="483"/>
      <c r="BE264" s="483"/>
      <c r="BF264" s="483"/>
      <c r="BG264" s="483"/>
      <c r="BH264" s="483"/>
    </row>
    <row r="265" spans="1:60" s="484" customFormat="1" ht="62.25" customHeight="1" x14ac:dyDescent="0.25">
      <c r="A265" s="492" t="s">
        <v>221</v>
      </c>
      <c r="B265" s="440">
        <v>2260050</v>
      </c>
      <c r="C265" s="493"/>
      <c r="D265" s="512">
        <f t="shared" si="172"/>
        <v>0</v>
      </c>
      <c r="E265" s="512">
        <f t="shared" si="173"/>
        <v>0</v>
      </c>
      <c r="F265" s="75" t="e">
        <f t="shared" si="153"/>
        <v>#DIV/0!</v>
      </c>
      <c r="G265" s="512"/>
      <c r="H265" s="512"/>
      <c r="I265" s="513" t="e">
        <f t="shared" si="156"/>
        <v>#DIV/0!</v>
      </c>
      <c r="J265" s="514"/>
      <c r="K265" s="514"/>
      <c r="L265" s="514"/>
      <c r="M265" s="514"/>
      <c r="N265" s="514"/>
      <c r="O265" s="514"/>
      <c r="P265" s="514"/>
      <c r="Q265" s="514"/>
      <c r="R265" s="514"/>
      <c r="S265" s="514"/>
      <c r="T265" s="514"/>
      <c r="U265" s="514"/>
      <c r="V265" s="514"/>
      <c r="W265" s="514"/>
      <c r="X265" s="514"/>
      <c r="Y265" s="514"/>
      <c r="Z265" s="514"/>
      <c r="AA265" s="514"/>
      <c r="AB265" s="514"/>
      <c r="AC265" s="483"/>
      <c r="AD265" s="483"/>
      <c r="AE265" s="483"/>
      <c r="AF265" s="483"/>
      <c r="AG265" s="483"/>
      <c r="AH265" s="483"/>
      <c r="AI265" s="483"/>
      <c r="AJ265" s="483"/>
      <c r="AK265" s="483"/>
      <c r="AL265" s="483"/>
      <c r="AM265" s="483"/>
      <c r="AN265" s="483"/>
      <c r="AO265" s="483"/>
      <c r="AP265" s="483"/>
      <c r="AQ265" s="483"/>
      <c r="AR265" s="483"/>
      <c r="AS265" s="483"/>
      <c r="AT265" s="483"/>
      <c r="AU265" s="483"/>
      <c r="AV265" s="483"/>
      <c r="AW265" s="483"/>
      <c r="AX265" s="483"/>
      <c r="AY265" s="483"/>
      <c r="AZ265" s="483"/>
      <c r="BA265" s="483"/>
      <c r="BB265" s="483"/>
      <c r="BC265" s="483"/>
      <c r="BD265" s="483"/>
      <c r="BE265" s="483"/>
      <c r="BF265" s="483"/>
      <c r="BG265" s="483"/>
      <c r="BH265" s="483"/>
    </row>
    <row r="266" spans="1:60" s="484" customFormat="1" ht="36.75" customHeight="1" x14ac:dyDescent="0.25">
      <c r="A266" s="504" t="s">
        <v>199</v>
      </c>
      <c r="B266" s="440">
        <v>2260382</v>
      </c>
      <c r="C266" s="493"/>
      <c r="D266" s="512">
        <f t="shared" si="172"/>
        <v>0</v>
      </c>
      <c r="E266" s="512">
        <f t="shared" si="173"/>
        <v>0</v>
      </c>
      <c r="F266" s="75" t="e">
        <f t="shared" si="153"/>
        <v>#DIV/0!</v>
      </c>
      <c r="G266" s="512"/>
      <c r="H266" s="512"/>
      <c r="I266" s="513" t="e">
        <f t="shared" si="156"/>
        <v>#DIV/0!</v>
      </c>
      <c r="J266" s="514"/>
      <c r="K266" s="514"/>
      <c r="L266" s="514"/>
      <c r="M266" s="514"/>
      <c r="N266" s="514"/>
      <c r="O266" s="514"/>
      <c r="P266" s="514"/>
      <c r="Q266" s="514"/>
      <c r="R266" s="514"/>
      <c r="S266" s="514"/>
      <c r="T266" s="514"/>
      <c r="U266" s="514"/>
      <c r="V266" s="514"/>
      <c r="W266" s="514"/>
      <c r="X266" s="514"/>
      <c r="Y266" s="514"/>
      <c r="Z266" s="514"/>
      <c r="AA266" s="514"/>
      <c r="AB266" s="514"/>
      <c r="AC266" s="483"/>
      <c r="AD266" s="483"/>
      <c r="AE266" s="483"/>
      <c r="AF266" s="483"/>
      <c r="AG266" s="483"/>
      <c r="AH266" s="483"/>
      <c r="AI266" s="483"/>
      <c r="AJ266" s="483"/>
      <c r="AK266" s="483"/>
      <c r="AL266" s="483"/>
      <c r="AM266" s="483"/>
      <c r="AN266" s="483"/>
      <c r="AO266" s="483"/>
      <c r="AP266" s="483"/>
      <c r="AQ266" s="483"/>
      <c r="AR266" s="483"/>
      <c r="AS266" s="483"/>
      <c r="AT266" s="483"/>
      <c r="AU266" s="483"/>
      <c r="AV266" s="483"/>
      <c r="AW266" s="483"/>
      <c r="AX266" s="483"/>
      <c r="AY266" s="483"/>
      <c r="AZ266" s="483"/>
      <c r="BA266" s="483"/>
      <c r="BB266" s="483"/>
      <c r="BC266" s="483"/>
      <c r="BD266" s="483"/>
      <c r="BE266" s="483"/>
      <c r="BF266" s="483"/>
      <c r="BG266" s="483"/>
      <c r="BH266" s="483"/>
    </row>
    <row r="267" spans="1:60" s="484" customFormat="1" ht="15.75" customHeight="1" x14ac:dyDescent="0.25">
      <c r="A267" s="515" t="s">
        <v>228</v>
      </c>
      <c r="B267" s="486"/>
      <c r="C267" s="522">
        <f t="shared" ref="C267:H267" si="174">C268</f>
        <v>0</v>
      </c>
      <c r="D267" s="523">
        <f t="shared" si="174"/>
        <v>0</v>
      </c>
      <c r="E267" s="523">
        <f t="shared" si="174"/>
        <v>0</v>
      </c>
      <c r="F267" s="489" t="e">
        <f t="shared" si="153"/>
        <v>#DIV/0!</v>
      </c>
      <c r="G267" s="523">
        <f t="shared" si="174"/>
        <v>0</v>
      </c>
      <c r="H267" s="523">
        <f t="shared" si="174"/>
        <v>0</v>
      </c>
      <c r="I267" s="524" t="e">
        <f t="shared" si="156"/>
        <v>#DIV/0!</v>
      </c>
      <c r="J267" s="525"/>
      <c r="K267" s="525"/>
      <c r="L267" s="525"/>
      <c r="M267" s="525"/>
      <c r="N267" s="525"/>
      <c r="O267" s="525"/>
      <c r="P267" s="525"/>
      <c r="Q267" s="525"/>
      <c r="R267" s="525"/>
      <c r="S267" s="525"/>
      <c r="T267" s="525"/>
      <c r="U267" s="525"/>
      <c r="V267" s="525"/>
      <c r="W267" s="525"/>
      <c r="X267" s="525"/>
      <c r="Y267" s="525"/>
      <c r="Z267" s="525"/>
      <c r="AA267" s="525"/>
      <c r="AB267" s="525"/>
      <c r="AC267" s="483"/>
      <c r="AD267" s="483"/>
      <c r="AE267" s="483"/>
      <c r="AF267" s="483"/>
      <c r="AG267" s="483"/>
      <c r="AH267" s="483"/>
      <c r="AI267" s="483"/>
      <c r="AJ267" s="483"/>
      <c r="AK267" s="483"/>
      <c r="AL267" s="483"/>
      <c r="AM267" s="483"/>
      <c r="AN267" s="483"/>
      <c r="AO267" s="483"/>
      <c r="AP267" s="483"/>
      <c r="AQ267" s="483"/>
      <c r="AR267" s="483"/>
      <c r="AS267" s="483"/>
      <c r="AT267" s="483"/>
      <c r="AU267" s="483"/>
      <c r="AV267" s="483"/>
      <c r="AW267" s="483"/>
      <c r="AX267" s="483"/>
      <c r="AY267" s="483"/>
      <c r="AZ267" s="483"/>
      <c r="BA267" s="483"/>
      <c r="BB267" s="483"/>
      <c r="BC267" s="483"/>
      <c r="BD267" s="483"/>
      <c r="BE267" s="483"/>
      <c r="BF267" s="483"/>
      <c r="BG267" s="483"/>
      <c r="BH267" s="483"/>
    </row>
    <row r="268" spans="1:60" s="484" customFormat="1" ht="27.75" customHeight="1" x14ac:dyDescent="0.25">
      <c r="A268" s="520" t="s">
        <v>202</v>
      </c>
      <c r="B268" s="526">
        <v>3100267</v>
      </c>
      <c r="C268" s="493"/>
      <c r="D268" s="512">
        <f>H268</f>
        <v>0</v>
      </c>
      <c r="E268" s="512">
        <f>C268-D268</f>
        <v>0</v>
      </c>
      <c r="F268" s="75" t="e">
        <f t="shared" si="153"/>
        <v>#DIV/0!</v>
      </c>
      <c r="G268" s="512"/>
      <c r="H268" s="512"/>
      <c r="I268" s="513" t="e">
        <f t="shared" si="156"/>
        <v>#DIV/0!</v>
      </c>
      <c r="J268" s="514"/>
      <c r="K268" s="514"/>
      <c r="L268" s="514"/>
      <c r="M268" s="514"/>
      <c r="N268" s="514"/>
      <c r="O268" s="514"/>
      <c r="P268" s="514"/>
      <c r="Q268" s="514"/>
      <c r="R268" s="514"/>
      <c r="S268" s="514"/>
      <c r="T268" s="514"/>
      <c r="U268" s="514"/>
      <c r="V268" s="514"/>
      <c r="W268" s="514"/>
      <c r="X268" s="514"/>
      <c r="Y268" s="514"/>
      <c r="Z268" s="514"/>
      <c r="AA268" s="514"/>
      <c r="AB268" s="514"/>
      <c r="AC268" s="483"/>
      <c r="AD268" s="483"/>
      <c r="AE268" s="483"/>
      <c r="AF268" s="483"/>
      <c r="AG268" s="483"/>
      <c r="AH268" s="483"/>
      <c r="AI268" s="483"/>
      <c r="AJ268" s="483"/>
      <c r="AK268" s="483"/>
      <c r="AL268" s="483"/>
      <c r="AM268" s="483"/>
      <c r="AN268" s="483"/>
      <c r="AO268" s="483"/>
      <c r="AP268" s="483"/>
      <c r="AQ268" s="483"/>
      <c r="AR268" s="483"/>
      <c r="AS268" s="483"/>
      <c r="AT268" s="483"/>
      <c r="AU268" s="483"/>
      <c r="AV268" s="483"/>
      <c r="AW268" s="483"/>
      <c r="AX268" s="483"/>
      <c r="AY268" s="483"/>
      <c r="AZ268" s="483"/>
      <c r="BA268" s="483"/>
      <c r="BB268" s="483"/>
      <c r="BC268" s="483"/>
      <c r="BD268" s="483"/>
      <c r="BE268" s="483"/>
      <c r="BF268" s="483"/>
      <c r="BG268" s="483"/>
      <c r="BH268" s="483"/>
    </row>
    <row r="269" spans="1:60" s="475" customFormat="1" ht="36.75" customHeight="1" x14ac:dyDescent="0.25">
      <c r="A269" s="527" t="s">
        <v>230</v>
      </c>
      <c r="B269" s="528"/>
      <c r="C269" s="529"/>
      <c r="D269" s="530">
        <f t="shared" ref="D269:H269" si="175">C243+C247</f>
        <v>0</v>
      </c>
      <c r="E269" s="531">
        <f t="shared" si="175"/>
        <v>0</v>
      </c>
      <c r="F269" s="532" t="e">
        <f>D269/C269*100</f>
        <v>#DIV/0!</v>
      </c>
      <c r="G269" s="531" t="e">
        <f t="shared" si="175"/>
        <v>#DIV/0!</v>
      </c>
      <c r="H269" s="531">
        <f t="shared" si="175"/>
        <v>0</v>
      </c>
      <c r="I269" s="533" t="e">
        <f t="shared" si="156"/>
        <v>#DIV/0!</v>
      </c>
      <c r="J269" s="534"/>
      <c r="K269" s="534"/>
      <c r="L269" s="534"/>
      <c r="M269" s="534"/>
      <c r="N269" s="534"/>
      <c r="O269" s="534"/>
      <c r="P269" s="534"/>
      <c r="Q269" s="534"/>
      <c r="R269" s="534"/>
      <c r="S269" s="534"/>
      <c r="T269" s="534"/>
      <c r="U269" s="534"/>
      <c r="V269" s="534"/>
      <c r="W269" s="534"/>
      <c r="X269" s="534"/>
      <c r="Y269" s="534"/>
      <c r="Z269" s="534"/>
      <c r="AA269" s="534"/>
      <c r="AB269" s="534"/>
      <c r="AC269" s="474"/>
      <c r="AD269" s="474"/>
      <c r="AE269" s="474"/>
      <c r="AF269" s="474"/>
      <c r="AG269" s="474"/>
      <c r="AH269" s="474"/>
      <c r="AI269" s="474"/>
      <c r="AJ269" s="474"/>
      <c r="AK269" s="474"/>
      <c r="AL269" s="474"/>
      <c r="AM269" s="474"/>
      <c r="AN269" s="474"/>
      <c r="AO269" s="474"/>
      <c r="AP269" s="474"/>
      <c r="AQ269" s="474"/>
      <c r="AR269" s="474"/>
      <c r="AS269" s="474"/>
      <c r="AT269" s="474"/>
      <c r="AU269" s="474"/>
      <c r="AV269" s="474"/>
      <c r="AW269" s="474"/>
      <c r="AX269" s="474"/>
      <c r="AY269" s="474"/>
      <c r="AZ269" s="474"/>
      <c r="BA269" s="474"/>
      <c r="BB269" s="474"/>
      <c r="BC269" s="474"/>
      <c r="BD269" s="474"/>
      <c r="BE269" s="474"/>
      <c r="BF269" s="474"/>
      <c r="BG269" s="474"/>
      <c r="BH269" s="474"/>
    </row>
    <row r="270" spans="1:60" s="540" customFormat="1" ht="36.75" customHeight="1" x14ac:dyDescent="0.25">
      <c r="A270" s="535"/>
      <c r="B270" s="536"/>
      <c r="C270" s="536"/>
      <c r="D270" s="537"/>
      <c r="E270" s="538"/>
      <c r="F270" s="538"/>
      <c r="G270" s="538"/>
      <c r="H270" s="538"/>
      <c r="I270" s="539"/>
      <c r="J270" s="539"/>
      <c r="K270" s="539"/>
      <c r="L270" s="539"/>
      <c r="M270" s="539"/>
      <c r="N270" s="539"/>
      <c r="O270" s="539"/>
      <c r="P270" s="539"/>
      <c r="Q270" s="539"/>
      <c r="R270" s="539"/>
      <c r="S270" s="539"/>
      <c r="T270" s="539"/>
      <c r="U270" s="539"/>
      <c r="V270" s="539"/>
      <c r="W270" s="539"/>
      <c r="X270" s="539"/>
      <c r="Y270" s="539"/>
      <c r="Z270" s="539"/>
      <c r="AA270" s="539"/>
      <c r="AB270" s="539"/>
    </row>
  </sheetData>
  <mergeCells count="12">
    <mergeCell ref="A65:A66"/>
    <mergeCell ref="B65:F65"/>
    <mergeCell ref="G65:I65"/>
    <mergeCell ref="D242:F242"/>
    <mergeCell ref="B1:I1"/>
    <mergeCell ref="B2:H2"/>
    <mergeCell ref="A15:A16"/>
    <mergeCell ref="B15:F15"/>
    <mergeCell ref="G15:I15"/>
    <mergeCell ref="A53:A54"/>
    <mergeCell ref="B53:F53"/>
    <mergeCell ref="G53:I53"/>
  </mergeCells>
  <pageMargins left="0.23622047244094491" right="0.23622047244094491" top="0.74803149606299213" bottom="0.74803149606299213" header="0.31496062992125984" footer="0.31496062992125984"/>
  <pageSetup paperSize="9" scale="10" firstPageNumber="0" orientation="landscape" r:id="rId1"/>
  <rowBreaks count="1" manualBreakCount="1">
    <brk id="15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Kab14-002</dc:creator>
  <cp:lastModifiedBy>Светлана</cp:lastModifiedBy>
  <dcterms:created xsi:type="dcterms:W3CDTF">2024-01-18T13:44:05Z</dcterms:created>
  <dcterms:modified xsi:type="dcterms:W3CDTF">2024-01-26T05:19:34Z</dcterms:modified>
</cp:coreProperties>
</file>